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Anand Yadav\Downloads\Downloads\"/>
    </mc:Choice>
  </mc:AlternateContent>
  <xr:revisionPtr revIDLastSave="0" documentId="13_ncr:1_{3F7DDCF5-6657-4F79-B4CB-7C70E57F50F2}" xr6:coauthVersionLast="47" xr6:coauthVersionMax="47" xr10:uidLastSave="{00000000-0000-0000-0000-000000000000}"/>
  <bookViews>
    <workbookView xWindow="-110" yWindow="-110" windowWidth="19420" windowHeight="11020" activeTab="1" xr2:uid="{F981F05D-C80A-4139-99CB-F65E6F23D191}"/>
  </bookViews>
  <sheets>
    <sheet name="General Details" sheetId="10" r:id="rId1"/>
    <sheet name="Ayushman Arogya Mandir" sheetId="1" r:id="rId2"/>
    <sheet name="Sheet1" sheetId="11" state="hidden" r:id="rId3"/>
    <sheet name="HWC-HSC _Standards" sheetId="2" state="hidden" r:id="rId4"/>
    <sheet name="HWC-HSC_ME" sheetId="3" state="hidden" r:id="rId5"/>
  </sheets>
  <definedNames>
    <definedName name="_xlnm._FilterDatabase" localSheetId="1" hidden="1">'Ayushman Arogya Mandir'!$A$13:$I$550</definedName>
    <definedName name="_xlnm._FilterDatabase" localSheetId="3" hidden="1">'HWC-HSC _Standards'!$A$5:$B$23</definedName>
    <definedName name="_xlnm._FilterDatabase" localSheetId="4" hidden="1">'HWC-HSC_ME'!$A$5:$C$213</definedName>
    <definedName name="_xlnm.Print_Area" localSheetId="1">'Ayushman Arogya Mandir'!$B$6:$I$550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Q11" i="1"/>
  <c r="Q10" i="1"/>
  <c r="V9" i="1"/>
  <c r="W453" i="1"/>
  <c r="W452" i="1"/>
  <c r="J531" i="1"/>
  <c r="J59" i="1"/>
  <c r="J303" i="1"/>
  <c r="F72" i="10" s="1"/>
  <c r="K59" i="1"/>
  <c r="K303" i="1"/>
  <c r="G72" i="10" s="1"/>
  <c r="J65" i="1"/>
  <c r="F43" i="10" s="1"/>
  <c r="J129" i="1"/>
  <c r="F54" i="10" s="1"/>
  <c r="J250" i="1"/>
  <c r="F66" i="10" s="1"/>
  <c r="J181" i="1"/>
  <c r="F58" i="10" s="1"/>
  <c r="J532" i="1"/>
  <c r="J533" i="1"/>
  <c r="K65" i="1"/>
  <c r="G43" i="10" s="1"/>
  <c r="K129" i="1"/>
  <c r="G54" i="10" s="1"/>
  <c r="K250" i="1"/>
  <c r="G66" i="10" s="1"/>
  <c r="K181" i="1"/>
  <c r="G58" i="10" s="1"/>
  <c r="K532" i="1"/>
  <c r="K533" i="1"/>
  <c r="J58" i="1"/>
  <c r="J278" i="1"/>
  <c r="F70" i="10" s="1"/>
  <c r="K58" i="1"/>
  <c r="K278" i="1"/>
  <c r="G70" i="10" s="1"/>
  <c r="J27" i="1"/>
  <c r="J39" i="1"/>
  <c r="J309" i="1"/>
  <c r="F73" i="10" s="1"/>
  <c r="J520" i="1"/>
  <c r="J542" i="1"/>
  <c r="K309" i="1"/>
  <c r="G73" i="10" s="1"/>
  <c r="K27" i="1"/>
  <c r="K39" i="1"/>
  <c r="K520" i="1"/>
  <c r="K542" i="1"/>
  <c r="J56" i="1"/>
  <c r="J364" i="1"/>
  <c r="J368" i="1"/>
  <c r="K56" i="1"/>
  <c r="K364" i="1"/>
  <c r="K368" i="1"/>
  <c r="J49" i="1"/>
  <c r="J51" i="1"/>
  <c r="J285" i="1"/>
  <c r="J290" i="1"/>
  <c r="K290" i="1"/>
  <c r="K285" i="1"/>
  <c r="K51" i="1"/>
  <c r="K49" i="1"/>
  <c r="J334" i="1"/>
  <c r="F74" i="10" s="1"/>
  <c r="J61" i="1"/>
  <c r="J41" i="1"/>
  <c r="J524" i="1"/>
  <c r="J543" i="1"/>
  <c r="J550" i="1"/>
  <c r="K334" i="1"/>
  <c r="G74" i="10" s="1"/>
  <c r="K61" i="1"/>
  <c r="K41" i="1"/>
  <c r="K524" i="1"/>
  <c r="K531" i="1"/>
  <c r="K543" i="1"/>
  <c r="K550" i="1"/>
  <c r="J20" i="1"/>
  <c r="J374" i="1"/>
  <c r="J377" i="1"/>
  <c r="J530" i="1"/>
  <c r="J538" i="1"/>
  <c r="K20" i="1"/>
  <c r="K374" i="1"/>
  <c r="K377" i="1"/>
  <c r="K530" i="1"/>
  <c r="K538" i="1"/>
  <c r="J16" i="1"/>
  <c r="J413" i="1"/>
  <c r="F79" i="10" s="1"/>
  <c r="J435" i="1"/>
  <c r="F80" i="10" s="1"/>
  <c r="J448" i="1"/>
  <c r="F81" i="10" s="1"/>
  <c r="J523" i="1"/>
  <c r="J529" i="1"/>
  <c r="J537" i="1"/>
  <c r="K16" i="1"/>
  <c r="K435" i="1"/>
  <c r="G80" i="10" s="1"/>
  <c r="K413" i="1"/>
  <c r="G79" i="10" s="1"/>
  <c r="K448" i="1"/>
  <c r="G81" i="10" s="1"/>
  <c r="K523" i="1"/>
  <c r="K529" i="1"/>
  <c r="K537" i="1"/>
  <c r="G574" i="1"/>
  <c r="J528" i="1"/>
  <c r="F96" i="10" s="1"/>
  <c r="K528" i="1"/>
  <c r="G96" i="10" s="1"/>
  <c r="J536" i="1"/>
  <c r="F97" i="10" s="1"/>
  <c r="K536" i="1"/>
  <c r="G97" i="10" s="1"/>
  <c r="J547" i="1"/>
  <c r="F98" i="10" s="1"/>
  <c r="K547" i="1"/>
  <c r="G98" i="10" s="1"/>
  <c r="J519" i="1"/>
  <c r="F95" i="10" s="1"/>
  <c r="K519" i="1"/>
  <c r="G95" i="10" s="1"/>
  <c r="J489" i="1"/>
  <c r="F90" i="10" s="1"/>
  <c r="K489" i="1"/>
  <c r="G90" i="10" s="1"/>
  <c r="J492" i="1"/>
  <c r="F91" i="10" s="1"/>
  <c r="K492" i="1"/>
  <c r="G91" i="10" s="1"/>
  <c r="J506" i="1"/>
  <c r="F92" i="10" s="1"/>
  <c r="K506" i="1"/>
  <c r="G92" i="10" s="1"/>
  <c r="J515" i="1"/>
  <c r="F93" i="10" s="1"/>
  <c r="K515" i="1"/>
  <c r="G93" i="10" s="1"/>
  <c r="J484" i="1"/>
  <c r="F89" i="10" s="1"/>
  <c r="K484" i="1"/>
  <c r="G89" i="10" s="1"/>
  <c r="J456" i="1"/>
  <c r="F84" i="10" s="1"/>
  <c r="K456" i="1"/>
  <c r="G84" i="10" s="1"/>
  <c r="J460" i="1"/>
  <c r="F85" i="10" s="1"/>
  <c r="K460" i="1"/>
  <c r="G85" i="10" s="1"/>
  <c r="J463" i="1"/>
  <c r="F86" i="10" s="1"/>
  <c r="K463" i="1"/>
  <c r="G86" i="10" s="1"/>
  <c r="J469" i="1"/>
  <c r="F87" i="10" s="1"/>
  <c r="K469" i="1"/>
  <c r="G87" i="10" s="1"/>
  <c r="J452" i="1"/>
  <c r="F83" i="10" s="1"/>
  <c r="K452" i="1"/>
  <c r="G83" i="10" s="1"/>
  <c r="J243" i="1"/>
  <c r="F65" i="10" s="1"/>
  <c r="K243" i="1"/>
  <c r="G65" i="10" s="1"/>
  <c r="J255" i="1"/>
  <c r="F67" i="10" s="1"/>
  <c r="K255" i="1"/>
  <c r="G67" i="10" s="1"/>
  <c r="J262" i="1"/>
  <c r="F68" i="10" s="1"/>
  <c r="K262" i="1"/>
  <c r="G68" i="10" s="1"/>
  <c r="J270" i="1"/>
  <c r="F69" i="10" s="1"/>
  <c r="K270" i="1"/>
  <c r="G69" i="10" s="1"/>
  <c r="J284" i="1"/>
  <c r="F71" i="10" s="1"/>
  <c r="K284" i="1"/>
  <c r="G71" i="10" s="1"/>
  <c r="J363" i="1"/>
  <c r="F75" i="10" s="1"/>
  <c r="K363" i="1"/>
  <c r="G75" i="10" s="1"/>
  <c r="J373" i="1"/>
  <c r="F76" i="10" s="1"/>
  <c r="K373" i="1"/>
  <c r="G76" i="10" s="1"/>
  <c r="J401" i="1"/>
  <c r="F77" i="10" s="1"/>
  <c r="K401" i="1"/>
  <c r="G77" i="10" s="1"/>
  <c r="J410" i="1"/>
  <c r="F78" i="10" s="1"/>
  <c r="K410" i="1"/>
  <c r="G78" i="10" s="1"/>
  <c r="J233" i="1"/>
  <c r="F64" i="10" s="1"/>
  <c r="K233" i="1"/>
  <c r="G64" i="10" s="1"/>
  <c r="J191" i="1"/>
  <c r="F59" i="10" s="1"/>
  <c r="K191" i="1"/>
  <c r="G59" i="10" s="1"/>
  <c r="J203" i="1"/>
  <c r="F60" i="10" s="1"/>
  <c r="K203" i="1"/>
  <c r="G60" i="10" s="1"/>
  <c r="J214" i="1"/>
  <c r="F61" i="10" s="1"/>
  <c r="K214" i="1"/>
  <c r="G61" i="10" s="1"/>
  <c r="J228" i="1"/>
  <c r="F62" i="10" s="1"/>
  <c r="K228" i="1"/>
  <c r="G62" i="10" s="1"/>
  <c r="J171" i="1"/>
  <c r="F57" i="10" s="1"/>
  <c r="K171" i="1"/>
  <c r="G57" i="10" s="1"/>
  <c r="J115" i="1"/>
  <c r="F52" i="10" s="1"/>
  <c r="K115" i="1"/>
  <c r="G52" i="10" s="1"/>
  <c r="J122" i="1"/>
  <c r="F53" i="10" s="1"/>
  <c r="K122" i="1"/>
  <c r="G53" i="10" s="1"/>
  <c r="J163" i="1"/>
  <c r="F55" i="10" s="1"/>
  <c r="K163" i="1"/>
  <c r="G55" i="10" s="1"/>
  <c r="J103" i="1"/>
  <c r="F51" i="10" s="1"/>
  <c r="K103" i="1"/>
  <c r="G51" i="10" s="1"/>
  <c r="J80" i="1"/>
  <c r="F46" i="10" s="1"/>
  <c r="K80" i="1"/>
  <c r="G46" i="10" s="1"/>
  <c r="J87" i="1"/>
  <c r="F47" i="10" s="1"/>
  <c r="K87" i="1"/>
  <c r="G47" i="10" s="1"/>
  <c r="J93" i="1"/>
  <c r="F48" i="10" s="1"/>
  <c r="K93" i="1"/>
  <c r="G48" i="10" s="1"/>
  <c r="J98" i="1"/>
  <c r="F49" i="10" s="1"/>
  <c r="K98" i="1"/>
  <c r="G49" i="10" s="1"/>
  <c r="J71" i="1"/>
  <c r="F45" i="10" s="1"/>
  <c r="K71" i="1"/>
  <c r="J15" i="1"/>
  <c r="F42" i="10" s="1"/>
  <c r="K15" i="1"/>
  <c r="G42" i="10" s="1"/>
  <c r="B49" i="10"/>
  <c r="B48" i="10"/>
  <c r="B47" i="10"/>
  <c r="B46" i="10"/>
  <c r="B45" i="10"/>
  <c r="B43" i="10"/>
  <c r="B42" i="10"/>
  <c r="G572" i="1"/>
  <c r="G573" i="1"/>
  <c r="J53" i="1"/>
  <c r="J299" i="1"/>
  <c r="K299" i="1"/>
  <c r="K53" i="1"/>
  <c r="J23" i="1"/>
  <c r="J394" i="1"/>
  <c r="K23" i="1"/>
  <c r="K394" i="1"/>
  <c r="J25" i="1"/>
  <c r="K25" i="1"/>
  <c r="G575" i="1"/>
  <c r="G576" i="1"/>
  <c r="G571" i="1"/>
  <c r="J66" i="1"/>
  <c r="K66" i="1"/>
  <c r="J68" i="1"/>
  <c r="K68" i="1"/>
  <c r="J72" i="1"/>
  <c r="K72" i="1"/>
  <c r="J76" i="1"/>
  <c r="K76" i="1"/>
  <c r="J78" i="1"/>
  <c r="K78" i="1"/>
  <c r="J81" i="1"/>
  <c r="K81" i="1"/>
  <c r="J84" i="1"/>
  <c r="K84" i="1"/>
  <c r="J86" i="1"/>
  <c r="K86" i="1"/>
  <c r="J88" i="1"/>
  <c r="K88" i="1"/>
  <c r="J90" i="1"/>
  <c r="K90" i="1"/>
  <c r="J91" i="1"/>
  <c r="K91" i="1"/>
  <c r="J94" i="1"/>
  <c r="K94" i="1"/>
  <c r="J95" i="1"/>
  <c r="K95" i="1"/>
  <c r="J97" i="1"/>
  <c r="K97" i="1"/>
  <c r="J99" i="1"/>
  <c r="K99" i="1"/>
  <c r="J104" i="1"/>
  <c r="K104" i="1"/>
  <c r="J111" i="1"/>
  <c r="K111" i="1"/>
  <c r="J113" i="1"/>
  <c r="K113" i="1"/>
  <c r="J116" i="1"/>
  <c r="K116" i="1"/>
  <c r="J117" i="1"/>
  <c r="K117" i="1"/>
  <c r="J120" i="1"/>
  <c r="K120" i="1"/>
  <c r="J123" i="1"/>
  <c r="K123" i="1"/>
  <c r="J125" i="1"/>
  <c r="K125" i="1"/>
  <c r="J130" i="1"/>
  <c r="K130" i="1"/>
  <c r="J159" i="1"/>
  <c r="K159" i="1"/>
  <c r="J164" i="1"/>
  <c r="K164" i="1"/>
  <c r="J169" i="1"/>
  <c r="K169" i="1"/>
  <c r="J172" i="1"/>
  <c r="K172" i="1"/>
  <c r="J177" i="1"/>
  <c r="K177" i="1"/>
  <c r="J182" i="1"/>
  <c r="K182" i="1"/>
  <c r="J186" i="1"/>
  <c r="K186" i="1"/>
  <c r="J189" i="1"/>
  <c r="K189" i="1"/>
  <c r="J192" i="1"/>
  <c r="K192" i="1"/>
  <c r="J197" i="1"/>
  <c r="K197" i="1"/>
  <c r="J199" i="1"/>
  <c r="K199" i="1"/>
  <c r="J204" i="1"/>
  <c r="K204" i="1"/>
  <c r="J209" i="1"/>
  <c r="K209" i="1"/>
  <c r="J211" i="1"/>
  <c r="K211" i="1"/>
  <c r="J215" i="1"/>
  <c r="K215" i="1"/>
  <c r="J222" i="1"/>
  <c r="K222" i="1"/>
  <c r="J226" i="1"/>
  <c r="K226" i="1"/>
  <c r="J229" i="1"/>
  <c r="K229" i="1"/>
  <c r="J234" i="1"/>
  <c r="K234" i="1"/>
  <c r="J237" i="1"/>
  <c r="K237" i="1"/>
  <c r="J240" i="1"/>
  <c r="K240" i="1"/>
  <c r="J244" i="1"/>
  <c r="K244" i="1"/>
  <c r="J247" i="1"/>
  <c r="K247" i="1"/>
  <c r="J251" i="1"/>
  <c r="K251" i="1"/>
  <c r="J256" i="1"/>
  <c r="K256" i="1"/>
  <c r="J259" i="1"/>
  <c r="K259" i="1"/>
  <c r="J263" i="1"/>
  <c r="K263" i="1"/>
  <c r="J267" i="1"/>
  <c r="K267" i="1"/>
  <c r="J271" i="1"/>
  <c r="K271" i="1"/>
  <c r="J274" i="1"/>
  <c r="K274" i="1"/>
  <c r="J276" i="1"/>
  <c r="K276" i="1"/>
  <c r="J279" i="1"/>
  <c r="K279" i="1"/>
  <c r="J282" i="1"/>
  <c r="K282" i="1"/>
  <c r="J304" i="1"/>
  <c r="K304" i="1"/>
  <c r="J310" i="1"/>
  <c r="K310" i="1"/>
  <c r="J318" i="1"/>
  <c r="K318" i="1"/>
  <c r="J322" i="1"/>
  <c r="K322" i="1"/>
  <c r="J326" i="1"/>
  <c r="K326" i="1"/>
  <c r="J329" i="1"/>
  <c r="K329" i="1"/>
  <c r="J332" i="1"/>
  <c r="K332" i="1"/>
  <c r="J335" i="1"/>
  <c r="K335" i="1"/>
  <c r="J339" i="1"/>
  <c r="K339" i="1"/>
  <c r="J345" i="1"/>
  <c r="K345" i="1"/>
  <c r="J352" i="1"/>
  <c r="K352" i="1"/>
  <c r="J355" i="1"/>
  <c r="K355" i="1"/>
  <c r="J402" i="1"/>
  <c r="K402" i="1"/>
  <c r="J404" i="1"/>
  <c r="K404" i="1"/>
  <c r="J408" i="1"/>
  <c r="K408" i="1"/>
  <c r="J411" i="1"/>
  <c r="K411" i="1"/>
  <c r="J414" i="1"/>
  <c r="K414" i="1"/>
  <c r="J420" i="1"/>
  <c r="K420" i="1"/>
  <c r="J425" i="1"/>
  <c r="K425" i="1"/>
  <c r="J427" i="1"/>
  <c r="K427" i="1"/>
  <c r="J432" i="1"/>
  <c r="K432" i="1"/>
  <c r="J436" i="1"/>
  <c r="K436" i="1"/>
  <c r="J441" i="1"/>
  <c r="K441" i="1"/>
  <c r="J445" i="1"/>
  <c r="K445" i="1"/>
  <c r="J449" i="1"/>
  <c r="K449" i="1"/>
  <c r="J450" i="1"/>
  <c r="K450" i="1"/>
  <c r="J453" i="1"/>
  <c r="K453" i="1"/>
  <c r="J457" i="1"/>
  <c r="K457" i="1"/>
  <c r="J461" i="1"/>
  <c r="K461" i="1"/>
  <c r="J464" i="1"/>
  <c r="K464" i="1"/>
  <c r="J466" i="1"/>
  <c r="K466" i="1"/>
  <c r="J470" i="1"/>
  <c r="K470" i="1"/>
  <c r="J474" i="1"/>
  <c r="K474" i="1"/>
  <c r="J477" i="1"/>
  <c r="K477" i="1"/>
  <c r="J479" i="1"/>
  <c r="K479" i="1"/>
  <c r="J485" i="1"/>
  <c r="K485" i="1"/>
  <c r="J490" i="1"/>
  <c r="K490" i="1"/>
  <c r="J493" i="1"/>
  <c r="K493" i="1"/>
  <c r="J507" i="1"/>
  <c r="K507" i="1"/>
  <c r="J510" i="1"/>
  <c r="K510" i="1"/>
  <c r="J512" i="1"/>
  <c r="K512" i="1"/>
  <c r="J516" i="1"/>
  <c r="K516" i="1"/>
  <c r="L15" i="3"/>
  <c r="O16" i="3"/>
  <c r="P11" i="3"/>
  <c r="O15" i="3"/>
  <c r="N15" i="3"/>
  <c r="N10" i="3"/>
  <c r="N9" i="3"/>
  <c r="N8" i="3"/>
  <c r="J483" i="1" l="1"/>
  <c r="K483" i="1"/>
  <c r="E563" i="1" s="1"/>
  <c r="H55" i="10"/>
  <c r="H70" i="10"/>
  <c r="D579" i="1"/>
  <c r="G35" i="10" s="1"/>
  <c r="D578" i="1"/>
  <c r="G34" i="10" s="1"/>
  <c r="D571" i="1"/>
  <c r="D33" i="10" s="1"/>
  <c r="D576" i="1"/>
  <c r="G32" i="10" s="1"/>
  <c r="K14" i="1"/>
  <c r="E557" i="1" s="1"/>
  <c r="H43" i="10"/>
  <c r="H52" i="10"/>
  <c r="H79" i="10"/>
  <c r="D575" i="1"/>
  <c r="G31" i="10" s="1"/>
  <c r="D574" i="1"/>
  <c r="D36" i="10" s="1"/>
  <c r="H42" i="10"/>
  <c r="K70" i="1"/>
  <c r="E558" i="1" s="1"/>
  <c r="H76" i="10"/>
  <c r="H48" i="10"/>
  <c r="H60" i="10"/>
  <c r="H86" i="10"/>
  <c r="H95" i="10"/>
  <c r="D570" i="1"/>
  <c r="D32" i="10" s="1"/>
  <c r="H74" i="10"/>
  <c r="D572" i="1"/>
  <c r="D34" i="10" s="1"/>
  <c r="H73" i="10"/>
  <c r="H66" i="10"/>
  <c r="H93" i="10"/>
  <c r="H49" i="10"/>
  <c r="H51" i="10"/>
  <c r="K518" i="1"/>
  <c r="E564" i="1" s="1"/>
  <c r="J14" i="1"/>
  <c r="D557" i="1" s="1"/>
  <c r="K170" i="1"/>
  <c r="E560" i="1" s="1"/>
  <c r="H57" i="10"/>
  <c r="H59" i="10"/>
  <c r="H64" i="10"/>
  <c r="H72" i="10"/>
  <c r="H65" i="10"/>
  <c r="H85" i="10"/>
  <c r="H92" i="10"/>
  <c r="H98" i="10"/>
  <c r="G45" i="10"/>
  <c r="H45" i="10" s="1"/>
  <c r="H58" i="10"/>
  <c r="D580" i="1"/>
  <c r="G36" i="10" s="1"/>
  <c r="H67" i="10"/>
  <c r="H81" i="10"/>
  <c r="D573" i="1"/>
  <c r="D35" i="10" s="1"/>
  <c r="H75" i="10"/>
  <c r="H46" i="10"/>
  <c r="H54" i="10"/>
  <c r="H62" i="10"/>
  <c r="H80" i="10"/>
  <c r="H68" i="10"/>
  <c r="D577" i="1"/>
  <c r="G33" i="10" s="1"/>
  <c r="H53" i="10"/>
  <c r="H61" i="10"/>
  <c r="H87" i="10"/>
  <c r="H90" i="10"/>
  <c r="H77" i="10"/>
  <c r="H71" i="10"/>
  <c r="H83" i="10"/>
  <c r="H84" i="10"/>
  <c r="H91" i="10"/>
  <c r="H97" i="10"/>
  <c r="H89" i="10"/>
  <c r="H96" i="10"/>
  <c r="H47" i="10"/>
  <c r="H78" i="10"/>
  <c r="H69" i="10"/>
  <c r="J518" i="1"/>
  <c r="J170" i="1"/>
  <c r="J451" i="1"/>
  <c r="K232" i="1"/>
  <c r="E561" i="1" s="1"/>
  <c r="J70" i="1"/>
  <c r="D569" i="1"/>
  <c r="D31" i="10" s="1"/>
  <c r="K102" i="1"/>
  <c r="E559" i="1" s="1"/>
  <c r="J102" i="1"/>
  <c r="K451" i="1"/>
  <c r="E562" i="1" s="1"/>
  <c r="J232" i="1"/>
  <c r="F557" i="1" l="1"/>
  <c r="C25" i="10" s="1"/>
  <c r="E565" i="1"/>
  <c r="D559" i="1"/>
  <c r="F559" i="1" s="1"/>
  <c r="C27" i="10" s="1"/>
  <c r="L102" i="1"/>
  <c r="D560" i="1"/>
  <c r="F560" i="1" s="1"/>
  <c r="D27" i="10" s="1"/>
  <c r="L170" i="1"/>
  <c r="D563" i="1"/>
  <c r="F563" i="1" s="1"/>
  <c r="G27" i="10" s="1"/>
  <c r="L483" i="1"/>
  <c r="D558" i="1"/>
  <c r="L70" i="1"/>
  <c r="D564" i="1"/>
  <c r="F564" i="1" s="1"/>
  <c r="H27" i="10" s="1"/>
  <c r="L518" i="1"/>
  <c r="L232" i="1"/>
  <c r="D561" i="1"/>
  <c r="F561" i="1" s="1"/>
  <c r="G25" i="10" s="1"/>
  <c r="L451" i="1"/>
  <c r="D562" i="1"/>
  <c r="F562" i="1" s="1"/>
  <c r="H25" i="10" s="1"/>
  <c r="F558" i="1" l="1"/>
  <c r="D25" i="10" s="1"/>
  <c r="D565" i="1"/>
  <c r="F565" i="1" s="1"/>
  <c r="E26" i="10" s="1"/>
</calcChain>
</file>

<file path=xl/sharedStrings.xml><?xml version="1.0" encoding="utf-8"?>
<sst xmlns="http://schemas.openxmlformats.org/spreadsheetml/2006/main" count="4166" uniqueCount="2234">
  <si>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</si>
  <si>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</si>
  <si>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</si>
  <si>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</si>
  <si>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</si>
  <si>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</si>
  <si>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</si>
  <si>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</si>
  <si>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</si>
  <si>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</si>
  <si>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</si>
  <si>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</si>
  <si>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</si>
  <si>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</si>
  <si>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</si>
  <si>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</si>
  <si>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</si>
  <si>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</si>
  <si>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</si>
  <si>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</si>
  <si>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</si>
  <si>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</si>
  <si>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</si>
  <si>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</si>
  <si>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</si>
  <si>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</si>
  <si>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</si>
  <si>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</si>
  <si>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</si>
  <si>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</si>
  <si>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</si>
  <si>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</si>
  <si>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</si>
  <si>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</si>
  <si>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</si>
  <si>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</si>
  <si>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</si>
  <si>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</si>
  <si>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</si>
  <si>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</si>
  <si>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</si>
  <si>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</si>
  <si>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</si>
  <si>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</si>
  <si>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</si>
  <si>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</si>
  <si>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</si>
  <si>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</si>
  <si>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</si>
  <si>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</si>
  <si>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</si>
  <si>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</si>
  <si>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</si>
  <si>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</si>
  <si>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</si>
  <si>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</si>
  <si>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</si>
  <si>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</si>
  <si>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</si>
  <si>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</si>
  <si>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</si>
  <si>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</si>
  <si>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</si>
  <si>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</si>
  <si>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</si>
  <si>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</si>
  <si>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</si>
  <si>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</si>
  <si>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</si>
  <si>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</si>
  <si>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</si>
  <si>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</si>
  <si>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</si>
  <si>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</si>
  <si>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</si>
  <si>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</si>
  <si>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</si>
  <si>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</si>
  <si>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</si>
  <si>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</si>
  <si>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</si>
  <si>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</si>
  <si>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</si>
  <si>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</si>
  <si>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</si>
  <si>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</si>
  <si>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</si>
  <si>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</si>
  <si>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</si>
  <si>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</si>
  <si>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</si>
  <si>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</si>
  <si>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</si>
  <si>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</si>
  <si>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</si>
  <si>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</si>
  <si>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</si>
  <si>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</si>
  <si>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</si>
  <si>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</si>
  <si>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</si>
  <si>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</si>
  <si>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</si>
  <si>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</si>
  <si>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</si>
  <si>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</si>
  <si>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</si>
  <si>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</si>
  <si>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</si>
  <si>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</si>
  <si>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</si>
  <si>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</si>
  <si>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</si>
  <si>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</si>
  <si>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</si>
  <si>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</si>
  <si>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</si>
  <si>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</si>
  <si>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</si>
  <si>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</si>
  <si>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</si>
  <si>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</si>
  <si>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</si>
  <si>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</si>
  <si>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</si>
  <si>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</si>
  <si>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</si>
  <si>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</si>
  <si>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</si>
  <si>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</si>
  <si>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</si>
  <si>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</si>
  <si>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</si>
  <si>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</si>
  <si>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</si>
  <si>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</si>
  <si>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</si>
  <si>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</si>
  <si>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</si>
  <si>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</si>
  <si>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</si>
  <si>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</si>
  <si>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</si>
  <si>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</si>
  <si>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</si>
  <si>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</si>
  <si>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</si>
  <si>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</si>
  <si>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</si>
  <si>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</si>
  <si>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</si>
  <si>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</si>
  <si>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</si>
  <si>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</si>
  <si>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</si>
  <si>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</si>
  <si>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</si>
  <si>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</si>
  <si>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</si>
  <si>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</si>
  <si>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</si>
  <si>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</si>
  <si>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</si>
  <si>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</si>
  <si>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</si>
  <si>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</si>
  <si>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</si>
  <si>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</si>
  <si>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</si>
  <si>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</si>
  <si>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</si>
  <si>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</si>
  <si>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</si>
  <si>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</si>
  <si>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</si>
  <si>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</si>
  <si>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</si>
  <si>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</si>
  <si>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</si>
  <si>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</si>
  <si>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</si>
  <si>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</si>
  <si>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</si>
  <si>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</si>
  <si>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</si>
  <si>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</si>
  <si>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</si>
  <si>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</si>
  <si>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</si>
  <si>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</si>
  <si>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</si>
  <si>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</si>
  <si>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</si>
  <si>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</si>
  <si>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</si>
  <si>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</si>
  <si>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</si>
  <si>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</si>
  <si>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</si>
  <si>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</si>
  <si>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</si>
  <si>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</si>
  <si>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</si>
  <si>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</si>
  <si>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</si>
  <si>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</si>
  <si>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</si>
  <si>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</si>
  <si>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</si>
  <si>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</si>
  <si>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</si>
  <si>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</si>
  <si>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</si>
  <si>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</si>
  <si>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</si>
  <si>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</si>
  <si>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</si>
  <si>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</si>
  <si>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</si>
  <si>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</si>
  <si>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</si>
  <si>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</si>
  <si>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</si>
  <si>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</si>
  <si>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</si>
  <si>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</si>
  <si>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</si>
  <si>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</si>
  <si>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</si>
  <si>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</si>
  <si>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</si>
  <si>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</si>
  <si>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</si>
  <si>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</si>
  <si>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</si>
  <si>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</si>
  <si>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</si>
  <si>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</si>
  <si>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</si>
  <si>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</si>
  <si>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</si>
  <si>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</si>
  <si>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</si>
  <si>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</si>
  <si>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</si>
  <si>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</si>
  <si>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</si>
  <si>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</si>
  <si>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</si>
  <si>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</si>
  <si>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</si>
  <si>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</si>
  <si>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</si>
  <si>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</si>
  <si>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</si>
  <si>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</si>
  <si>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</si>
  <si>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</si>
  <si>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</si>
  <si>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</si>
  <si>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</si>
  <si>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</si>
  <si>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</si>
  <si>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</si>
  <si>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</si>
  <si>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</si>
  <si>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</si>
  <si>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</si>
  <si>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</si>
  <si>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</si>
  <si>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</si>
  <si>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</si>
  <si>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</si>
  <si>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</si>
  <si>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</si>
  <si>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</si>
  <si>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</si>
  <si>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</si>
  <si>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</si>
  <si>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</si>
  <si>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</si>
  <si>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</si>
  <si>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</si>
  <si>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</si>
  <si>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</si>
  <si>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</si>
  <si>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</si>
  <si>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</si>
  <si>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</si>
  <si>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</si>
  <si>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</si>
  <si>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</si>
  <si>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</si>
  <si>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</si>
  <si>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</si>
  <si>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</si>
  <si>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</si>
  <si>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</si>
  <si>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</si>
  <si>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</si>
  <si>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</si>
  <si>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</si>
  <si>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</si>
  <si>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</si>
  <si>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</si>
  <si>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</si>
  <si>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</si>
  <si>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</si>
  <si>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</si>
  <si>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</si>
  <si>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</si>
  <si>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</si>
  <si>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</si>
  <si>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</si>
  <si>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</si>
  <si>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</si>
  <si>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</si>
  <si>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</si>
  <si>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</si>
  <si>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</si>
  <si>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</si>
  <si>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</si>
  <si>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</si>
  <si>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</si>
  <si>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</si>
  <si>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</si>
  <si>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</si>
  <si>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</si>
  <si>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</si>
  <si>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</si>
  <si>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</si>
  <si>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</si>
  <si>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</si>
  <si>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</si>
  <si>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</si>
  <si>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</si>
  <si>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</si>
  <si>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</si>
  <si>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</si>
  <si>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</si>
  <si>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</si>
  <si>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</si>
  <si>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</si>
  <si>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</si>
  <si>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</si>
  <si>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</si>
  <si>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</si>
  <si>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</si>
  <si>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</si>
  <si>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</si>
  <si>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</si>
  <si>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</si>
  <si>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</si>
  <si>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</si>
  <si>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</si>
  <si>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</si>
  <si>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</si>
  <si>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</si>
  <si>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</si>
  <si>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</si>
  <si>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</si>
  <si>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</si>
  <si>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</si>
  <si>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</si>
  <si>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</si>
  <si>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</si>
  <si>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</si>
  <si>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</si>
  <si>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</si>
  <si>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</si>
  <si>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</si>
  <si>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</si>
  <si>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</si>
  <si>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</si>
  <si>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</si>
  <si>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</si>
  <si>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</si>
  <si>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</si>
  <si>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</si>
  <si>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</si>
  <si>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</si>
  <si>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</si>
  <si>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</si>
  <si>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</si>
  <si>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</si>
  <si>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</si>
  <si>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</si>
  <si>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</si>
  <si>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</si>
  <si>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</si>
  <si>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</si>
  <si>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</si>
  <si>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</si>
  <si>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</si>
  <si>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</si>
  <si>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</si>
  <si>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</si>
  <si>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</si>
  <si>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</si>
  <si>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</si>
  <si>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</si>
  <si>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</si>
  <si>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</si>
  <si>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</si>
  <si>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</si>
  <si>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</si>
  <si>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</si>
  <si>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</si>
  <si>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</si>
  <si>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</si>
  <si>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</si>
  <si>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</si>
  <si>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</si>
  <si>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</si>
  <si>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</si>
  <si>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</si>
  <si>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</si>
  <si>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</si>
  <si>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</si>
  <si>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</si>
  <si>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</si>
  <si>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</si>
  <si>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</si>
  <si>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</si>
  <si>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</si>
  <si>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</si>
  <si>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</si>
  <si>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</si>
  <si>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</si>
  <si>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</si>
  <si>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</si>
  <si>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</si>
  <si>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</si>
  <si>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</si>
  <si>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</si>
  <si>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</si>
  <si>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</si>
  <si>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</si>
  <si>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</si>
  <si>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</si>
  <si>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</si>
  <si>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</si>
  <si>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</si>
  <si>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</si>
  <si>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</si>
  <si>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</si>
  <si>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</si>
  <si>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</si>
  <si>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</si>
  <si>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</si>
  <si>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</si>
  <si>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</si>
  <si>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</si>
  <si>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</si>
  <si>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</si>
  <si>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</si>
  <si>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</si>
  <si>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</si>
  <si>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</si>
  <si>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</si>
  <si>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</si>
  <si>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</si>
  <si>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</si>
  <si>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</si>
  <si>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</si>
  <si>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</si>
  <si>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</si>
  <si>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</si>
  <si>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</si>
  <si>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</si>
  <si>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</si>
  <si>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</si>
  <si>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</si>
  <si>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</si>
  <si>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</si>
  <si>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</si>
  <si>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</si>
  <si>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</si>
  <si>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</si>
  <si>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</si>
  <si>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</si>
  <si>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</si>
  <si>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</si>
  <si>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</si>
  <si>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</si>
  <si>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</si>
  <si>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</si>
  <si>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</si>
  <si>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</si>
  <si>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</si>
  <si>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</si>
  <si>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</si>
  <si>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</si>
  <si>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</si>
  <si>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</si>
  <si>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</si>
  <si>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</si>
  <si>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</si>
  <si>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</si>
  <si>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</si>
  <si>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</si>
  <si>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</si>
  <si>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</si>
  <si>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</si>
  <si>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</si>
  <si>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</si>
  <si>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</si>
  <si>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</si>
  <si>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</si>
  <si>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</si>
  <si>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</si>
  <si>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</si>
  <si>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</si>
  <si>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</si>
  <si>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</si>
  <si>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</si>
  <si>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</si>
  <si>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</si>
  <si>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</si>
  <si>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</si>
  <si>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</si>
  <si>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</si>
  <si>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</si>
  <si>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</si>
  <si>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</si>
  <si>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</si>
  <si>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</si>
  <si>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</si>
  <si>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</si>
  <si>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</si>
  <si>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</si>
  <si>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</si>
  <si>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</si>
  <si>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</si>
  <si>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</si>
  <si>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</si>
  <si>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</si>
  <si>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</si>
  <si>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</si>
  <si>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</si>
  <si>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</si>
  <si>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</si>
  <si>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</si>
  <si>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</si>
  <si>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</si>
  <si>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</si>
  <si>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</si>
  <si>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</si>
  <si>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</si>
  <si>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</si>
  <si>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</si>
  <si>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</si>
  <si>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</si>
  <si>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</si>
  <si>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</si>
  <si>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</si>
  <si>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</si>
  <si>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</si>
  <si>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</si>
  <si>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</si>
  <si>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</si>
  <si>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</si>
  <si>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</si>
  <si>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</si>
  <si>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</si>
  <si>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</si>
  <si>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</si>
  <si>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</si>
  <si>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</si>
  <si>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</si>
  <si>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</si>
  <si>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</si>
  <si>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</si>
  <si>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</si>
  <si>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</si>
  <si>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</si>
  <si>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</si>
  <si>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</si>
  <si>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</si>
  <si>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</si>
  <si>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</si>
  <si>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</si>
  <si>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</si>
  <si>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</si>
  <si>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</si>
  <si>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</si>
  <si>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</si>
  <si>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</si>
  <si>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</si>
  <si>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</si>
  <si>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</si>
  <si>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</si>
  <si>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</si>
  <si>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</si>
  <si>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</si>
  <si>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</si>
  <si>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</si>
  <si>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</si>
  <si>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</si>
  <si>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</si>
  <si>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</si>
  <si>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</si>
  <si>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</si>
  <si>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</si>
  <si>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</si>
  <si>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</si>
  <si>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</si>
  <si>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</si>
  <si>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</si>
  <si>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</si>
  <si>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</si>
  <si>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</si>
  <si>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</si>
  <si>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</si>
  <si>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</si>
  <si>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</si>
  <si>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</si>
  <si>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</si>
  <si>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</si>
  <si>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</si>
  <si>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</si>
  <si>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</si>
  <si>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</si>
  <si>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</si>
  <si>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</si>
  <si>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</si>
  <si>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</si>
  <si>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</si>
  <si>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</si>
  <si>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</si>
  <si>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</si>
  <si>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</si>
  <si>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</si>
  <si>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</si>
  <si>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</si>
  <si>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</si>
  <si>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</si>
  <si>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</si>
  <si>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</si>
  <si>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</si>
  <si>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</si>
  <si>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</si>
  <si>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</si>
  <si>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</si>
  <si>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</si>
  <si>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</si>
  <si>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</si>
  <si>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</si>
  <si>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</si>
  <si>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</si>
  <si>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</si>
  <si>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</si>
  <si>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</si>
  <si>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</si>
  <si>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</si>
  <si>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</si>
  <si>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</si>
  <si>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</si>
  <si>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</si>
  <si>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</si>
  <si>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</si>
  <si>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</si>
  <si>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</si>
  <si>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</si>
  <si>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</si>
  <si>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</si>
  <si>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</si>
  <si>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</si>
  <si>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</si>
  <si>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</si>
  <si>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</si>
  <si>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</si>
  <si>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</si>
  <si>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</si>
  <si>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</si>
  <si>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</si>
  <si>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</si>
  <si>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</si>
  <si>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</si>
  <si>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</si>
  <si>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</si>
  <si>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</si>
  <si>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</si>
  <si>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</si>
  <si>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</si>
  <si>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</si>
  <si>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</si>
  <si>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</si>
  <si>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</si>
  <si>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</si>
  <si>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</si>
  <si>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</si>
  <si>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</si>
  <si>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</si>
  <si>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</si>
  <si>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</si>
  <si>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</si>
  <si>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</si>
  <si>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</si>
  <si>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</si>
  <si>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</si>
  <si>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</si>
  <si>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</si>
  <si>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</si>
  <si>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</si>
  <si>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</si>
  <si>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</si>
  <si>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</si>
  <si>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</si>
  <si>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</si>
  <si>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</si>
  <si>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</si>
  <si>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</si>
  <si>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</si>
  <si>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</si>
  <si>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</si>
  <si>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</si>
  <si>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</si>
  <si>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</si>
  <si>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</si>
  <si>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</si>
  <si>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</si>
  <si>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</si>
  <si>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</si>
  <si>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</si>
  <si>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</si>
  <si>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</si>
  <si>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</si>
  <si>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</si>
  <si>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</si>
  <si>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</si>
  <si>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</si>
  <si>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</si>
  <si>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</si>
  <si>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</si>
  <si>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</si>
  <si>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</si>
  <si>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</si>
  <si>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</si>
  <si>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</si>
  <si>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</si>
  <si>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</si>
  <si>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</si>
  <si>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</si>
  <si>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</si>
  <si>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</si>
  <si>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</si>
  <si>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</si>
  <si>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</si>
  <si>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</si>
  <si>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</si>
  <si>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</si>
  <si>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</si>
  <si>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</si>
  <si>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</si>
  <si>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</si>
  <si>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</si>
  <si>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</si>
  <si>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</si>
  <si>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</si>
  <si>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</si>
  <si>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</si>
  <si>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</si>
  <si>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</si>
  <si>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</si>
  <si>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</si>
  <si>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</si>
  <si>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</si>
  <si>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</si>
  <si>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</si>
  <si>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</si>
  <si>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</si>
  <si>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</si>
  <si>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</si>
  <si>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</si>
  <si>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</si>
  <si>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</si>
  <si>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</si>
  <si>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</si>
  <si>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</si>
  <si>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</si>
  <si>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</si>
  <si>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</si>
  <si>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</si>
  <si>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</si>
  <si>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</si>
  <si>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</si>
  <si>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</si>
  <si>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</si>
  <si>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</si>
  <si>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</si>
  <si>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</si>
  <si>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</si>
  <si>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</si>
  <si>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</si>
  <si>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</si>
  <si>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</si>
  <si>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</si>
  <si>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</si>
  <si>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</si>
  <si>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</si>
  <si>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</si>
  <si>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</si>
  <si>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</si>
  <si>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</si>
  <si>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</si>
  <si>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</si>
  <si>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</si>
  <si>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</si>
  <si>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</si>
  <si>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</si>
  <si>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</si>
  <si>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</si>
  <si>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</si>
  <si>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</si>
  <si>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</si>
  <si>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</si>
  <si>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</si>
  <si>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</si>
  <si>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</si>
  <si>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</si>
  <si>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</si>
  <si>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</si>
  <si>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</si>
  <si>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</si>
  <si>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</si>
  <si>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</si>
  <si>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</si>
  <si>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</si>
  <si>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</si>
  <si>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</si>
  <si>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</si>
  <si>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</si>
  <si>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</si>
  <si>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</si>
  <si>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</si>
  <si>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</si>
  <si>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</si>
  <si>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</si>
  <si>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</si>
  <si>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</si>
  <si>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</si>
  <si>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</si>
  <si>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</si>
  <si>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</si>
  <si>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</si>
  <si>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</si>
  <si>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</si>
  <si>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</si>
  <si>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</si>
  <si>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</si>
  <si>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</si>
  <si>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</si>
  <si>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</si>
  <si>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</si>
  <si>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</si>
  <si>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</si>
  <si>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</si>
  <si>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</si>
  <si>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</si>
  <si>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</si>
  <si>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</si>
  <si>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</si>
  <si>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</si>
  <si>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</si>
  <si>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</si>
  <si>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</si>
  <si>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</si>
  <si>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</si>
  <si>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</si>
  <si>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</si>
  <si>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</si>
  <si>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</si>
  <si>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</si>
  <si>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</si>
  <si>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</si>
  <si>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</si>
  <si>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</si>
  <si>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</si>
  <si>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</si>
  <si>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</si>
  <si>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</si>
  <si>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</si>
  <si>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</si>
  <si>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</si>
  <si>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</si>
  <si>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</si>
  <si>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</si>
  <si>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</si>
  <si>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</si>
  <si>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</si>
  <si>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</si>
  <si>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</si>
  <si>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</si>
  <si>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</si>
  <si>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</si>
  <si>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</si>
  <si>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</si>
  <si>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</si>
  <si>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</si>
  <si>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</si>
  <si>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</si>
  <si>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</si>
  <si>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</si>
  <si>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</si>
  <si>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</si>
  <si>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</si>
  <si>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</si>
  <si>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</si>
  <si>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</si>
  <si>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</si>
  <si>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</si>
  <si>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</si>
  <si>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</si>
  <si>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</si>
  <si>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</si>
  <si>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</si>
  <si>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</si>
  <si>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</si>
  <si>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</si>
  <si>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</si>
  <si>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</si>
  <si>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</si>
  <si>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</si>
  <si>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</si>
  <si>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</si>
  <si>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</si>
  <si>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</si>
  <si>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</si>
  <si>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</si>
  <si>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</si>
  <si>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</si>
  <si>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</si>
  <si>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</si>
  <si>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</si>
  <si>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</si>
  <si>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</si>
  <si>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</si>
  <si>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</si>
  <si>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</si>
  <si>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</si>
  <si>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</si>
  <si>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</si>
  <si>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</si>
  <si>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</si>
  <si>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</si>
  <si>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</si>
  <si>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</si>
  <si>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</si>
  <si>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</si>
  <si>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</si>
  <si>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</si>
  <si>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</si>
  <si>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</si>
  <si>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</si>
  <si>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</si>
  <si>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</si>
  <si>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</si>
  <si>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</si>
  <si>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</si>
  <si>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</si>
  <si>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</si>
  <si>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</si>
  <si>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</si>
  <si>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</si>
  <si>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</si>
  <si>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</si>
  <si>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</si>
  <si>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</si>
  <si>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</si>
  <si>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</si>
  <si>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</si>
  <si>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</si>
  <si>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</si>
  <si>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</si>
  <si>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</si>
  <si>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</si>
  <si>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</si>
  <si>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</si>
  <si>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</si>
  <si>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</si>
  <si>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</si>
  <si>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</si>
  <si>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</si>
  <si>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</si>
  <si>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</si>
  <si>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</si>
  <si>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</si>
  <si>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</si>
  <si>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</si>
  <si>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</si>
  <si>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</si>
  <si>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</si>
  <si>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</si>
  <si>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</si>
  <si>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</si>
  <si>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</si>
  <si>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</si>
  <si>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</si>
  <si>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</si>
  <si>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</si>
  <si>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</si>
  <si>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</si>
  <si>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</si>
  <si>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</si>
  <si>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</si>
  <si>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</si>
  <si>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</si>
  <si>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</si>
  <si>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</si>
  <si>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</si>
  <si>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</si>
  <si>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</si>
  <si>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</si>
  <si>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</si>
  <si>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</si>
  <si>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</si>
  <si>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</si>
  <si>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</si>
  <si>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</si>
  <si>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</si>
  <si>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</si>
  <si>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</si>
  <si>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</si>
  <si>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</si>
  <si>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</si>
  <si>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</si>
  <si>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</si>
  <si>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</si>
  <si>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</si>
  <si>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</si>
  <si>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</si>
  <si>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</si>
  <si>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</si>
  <si>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</si>
  <si>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</si>
  <si>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</si>
  <si>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</si>
  <si>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</si>
  <si>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</si>
  <si>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</si>
  <si>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</si>
  <si>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</si>
  <si>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</si>
  <si>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</si>
  <si>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</si>
  <si>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</si>
  <si>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</si>
  <si>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</si>
  <si>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</si>
  <si>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</si>
  <si>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</si>
  <si>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</si>
  <si>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</si>
  <si>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</si>
  <si>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</si>
  <si>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</si>
  <si>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</si>
  <si>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</si>
  <si>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</si>
  <si>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</si>
  <si>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</si>
  <si>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</si>
  <si>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</si>
  <si>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</si>
  <si>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</si>
  <si>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</si>
  <si>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</si>
  <si>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</si>
  <si>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</si>
  <si>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</si>
  <si>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</si>
  <si>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</si>
  <si>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</si>
  <si>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</si>
  <si>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</si>
  <si>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</si>
  <si>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</si>
  <si>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</si>
  <si>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</si>
  <si>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</si>
  <si>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</si>
  <si>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</si>
  <si>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</si>
  <si>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</si>
  <si>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</si>
  <si>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</si>
  <si>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</si>
  <si>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</si>
  <si>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</si>
  <si>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</si>
  <si>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</si>
  <si>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</si>
  <si>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</si>
  <si>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</si>
  <si>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</si>
  <si>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</si>
  <si>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</si>
  <si>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</si>
  <si>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</si>
  <si>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</si>
  <si>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</si>
  <si>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</si>
  <si>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</si>
  <si>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</si>
  <si>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</si>
  <si>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</si>
  <si>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</si>
  <si>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</si>
  <si>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</si>
  <si>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</si>
  <si>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</si>
  <si>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</si>
  <si>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</si>
  <si>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</si>
  <si>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</si>
  <si>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</si>
  <si>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</si>
  <si>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</si>
  <si>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</si>
  <si>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</si>
  <si>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</si>
  <si>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</si>
  <si>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</si>
  <si>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</si>
  <si>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</si>
  <si>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</si>
  <si>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</si>
  <si>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</si>
  <si>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</si>
  <si>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</si>
  <si>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</si>
  <si>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</si>
  <si>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</si>
  <si>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</si>
  <si>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</si>
  <si>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</si>
  <si>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</si>
  <si>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</si>
  <si>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</si>
  <si>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</si>
  <si>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</si>
  <si>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</si>
  <si>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</si>
  <si>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</si>
  <si>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</si>
  <si>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</si>
  <si>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</si>
  <si>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</si>
  <si>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</si>
  <si>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</si>
  <si>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</si>
  <si>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</si>
  <si>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</si>
  <si>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</si>
  <si>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</si>
  <si>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</si>
  <si>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</si>
  <si>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</si>
  <si>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</si>
  <si>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</si>
  <si>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</si>
  <si>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</si>
  <si>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</si>
  <si>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</si>
  <si>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</si>
  <si>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</si>
  <si>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</si>
  <si>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</si>
  <si>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</si>
  <si>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</si>
  <si>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</si>
  <si>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</si>
  <si>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</si>
  <si>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</si>
  <si>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</si>
  <si>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</si>
  <si>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</si>
  <si>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</si>
  <si>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</si>
  <si>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</si>
  <si>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</si>
  <si>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</si>
  <si>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</si>
  <si>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</si>
  <si>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</si>
  <si>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</si>
  <si>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</si>
  <si>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</si>
  <si>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</si>
  <si>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</si>
  <si>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</si>
  <si>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</si>
  <si>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</si>
  <si>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</si>
  <si>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</si>
  <si>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</si>
  <si>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</si>
  <si>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</si>
  <si>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</si>
  <si>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</si>
  <si>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</si>
  <si>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</si>
  <si>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</si>
  <si>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</si>
  <si>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</si>
  <si>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</si>
  <si>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</si>
  <si>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</si>
  <si>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</si>
  <si>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</si>
  <si>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</si>
  <si>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</si>
  <si>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</si>
  <si>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</si>
  <si>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</si>
  <si>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</si>
  <si>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</si>
  <si>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</si>
  <si>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</si>
  <si>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</si>
  <si>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</si>
  <si>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</si>
  <si>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</si>
  <si>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</si>
  <si>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</si>
  <si>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</si>
  <si>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</si>
  <si>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</si>
  <si>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</si>
  <si>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</si>
  <si>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</si>
  <si>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</si>
  <si>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</si>
  <si>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</si>
  <si>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</si>
  <si>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</si>
  <si>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</si>
  <si>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</si>
  <si>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</si>
  <si>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</si>
  <si>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</si>
  <si>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</si>
  <si>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</si>
  <si>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</si>
  <si>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</si>
  <si>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</si>
  <si>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</si>
  <si>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</si>
  <si>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</si>
  <si>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</si>
  <si>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</si>
  <si>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</si>
  <si>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</si>
  <si>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</si>
  <si>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</si>
  <si>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</si>
  <si>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</si>
  <si>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</si>
  <si>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</si>
  <si>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</si>
  <si>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</si>
  <si>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</si>
  <si>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</si>
  <si>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</si>
  <si>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</si>
  <si>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</si>
  <si>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</si>
  <si>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</si>
  <si>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</si>
  <si>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</si>
  <si>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</si>
  <si>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</si>
  <si>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</si>
  <si>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</si>
  <si>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</si>
  <si>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</si>
  <si>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</si>
  <si>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</si>
  <si>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</si>
  <si>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</si>
  <si>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</si>
  <si>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</si>
  <si>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</si>
  <si>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</si>
  <si>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</si>
  <si>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</si>
  <si>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</si>
  <si>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</si>
  <si>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</si>
  <si>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</si>
  <si>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</si>
  <si>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</si>
  <si>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</si>
  <si>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</si>
  <si>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</si>
  <si>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</si>
  <si>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</si>
  <si>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</si>
  <si>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</si>
  <si>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</si>
  <si>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</si>
  <si>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</si>
  <si>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</si>
  <si>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</si>
  <si>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</si>
  <si>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</si>
  <si>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</si>
  <si>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</si>
  <si>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</si>
  <si>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</si>
  <si>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</si>
  <si>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</si>
  <si>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</si>
  <si>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</si>
  <si>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</si>
  <si>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</si>
  <si>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</si>
  <si>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</si>
  <si>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</si>
  <si>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</si>
  <si>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</si>
  <si>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</si>
  <si>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</si>
  <si>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</si>
  <si>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</si>
  <si>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</si>
  <si>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</si>
  <si>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</si>
  <si>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</si>
  <si>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</si>
  <si>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</si>
  <si>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</si>
  <si>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</si>
  <si>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</si>
  <si>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</si>
  <si>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</si>
  <si>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</si>
  <si>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</si>
  <si>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</si>
  <si>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</si>
  <si>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</si>
  <si>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</si>
  <si>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</si>
  <si>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</si>
  <si>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</si>
  <si>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</si>
  <si>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</si>
  <si>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</si>
  <si>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</si>
  <si>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</si>
  <si>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</si>
  <si>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</si>
  <si>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</si>
  <si>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</si>
  <si>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</si>
  <si>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</si>
  <si>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</si>
  <si>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</si>
  <si>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</si>
  <si>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</si>
  <si>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</si>
  <si>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</si>
  <si>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</si>
  <si>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</si>
  <si>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</si>
  <si>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</si>
  <si>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</si>
  <si>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</si>
  <si>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</si>
  <si>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</si>
  <si>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</si>
  <si>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</si>
  <si>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</si>
  <si>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</si>
  <si>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</si>
  <si>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</si>
  <si>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</si>
  <si>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</si>
  <si>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</si>
  <si>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</si>
  <si>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</si>
  <si>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</si>
  <si>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</si>
  <si>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</si>
  <si>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</si>
  <si>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</si>
  <si>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</si>
  <si>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JAS  meetings are held at defined intervals</t>
  </si>
  <si>
    <t>(1) Monthly. 
(2) Minutes of meeting are recorded</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</si>
  <si>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</si>
  <si>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</si>
  <si>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</si>
  <si>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</si>
  <si>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ME  D4.2</t>
  </si>
  <si>
    <t>Standard D5</t>
  </si>
  <si>
    <t>Check CHO conducts periodic meetings with MPW &amp; ASHA</t>
  </si>
  <si>
    <t>Results of Kayakalp and NQAS Internal /External assessments are reviewed</t>
  </si>
  <si>
    <t xml:space="preserve">The facility ensure multisectoral  convergence for health promotion and primary prevention </t>
  </si>
  <si>
    <t>Information regarding ambulatory care &amp; management, public health and managerial functions are recorded and updated through IT platforms</t>
  </si>
  <si>
    <t xml:space="preserve">Information regarding  illness and minor aliments are recorded &amp; updated using IT platform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</si>
  <si>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</si>
  <si>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</si>
  <si>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</si>
  <si>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</si>
  <si>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</si>
  <si>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</si>
  <si>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</si>
  <si>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</si>
  <si>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</si>
  <si>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</si>
  <si>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</si>
  <si>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</si>
  <si>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</si>
  <si>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</si>
  <si>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</si>
  <si>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</si>
  <si>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</si>
  <si>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</si>
  <si>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</si>
  <si>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</si>
  <si>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</si>
  <si>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</si>
  <si>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</si>
  <si>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Check VHSNC are constituted &amp; functional </t>
  </si>
  <si>
    <t>VHSNC, VHNDs, ASHA, AWW and Monthly campaign etc</t>
  </si>
  <si>
    <t xml:space="preserve">Check health promotion campaign  are conducted as per planning </t>
  </si>
  <si>
    <t>Check members of PSGs aware of their roles</t>
  </si>
  <si>
    <t>Standards D6</t>
  </si>
  <si>
    <t>ME D6.1</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</si>
  <si>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</si>
  <si>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</si>
  <si>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</si>
  <si>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</si>
  <si>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</si>
  <si>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The facility has Patient Support Groups(PSG) as per the issues/ diseases in its catering population </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</si>
  <si>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</si>
  <si>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</si>
  <si>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</si>
  <si>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</si>
  <si>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Well ventilated &amp; illuminated clinic room with examination space</t>
  </si>
  <si>
    <t xml:space="preserve">Citizen charter is displayed </t>
  </si>
  <si>
    <t>Staff is aware of method of donning and doffing the PPE</t>
  </si>
  <si>
    <t>Compliance to correct method of wearing and removing PPE</t>
  </si>
  <si>
    <t>Check staff is aware of Quality Control method for various tests (RDKs)</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</si>
  <si>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</si>
  <si>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</si>
  <si>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</si>
  <si>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</si>
  <si>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Ferrous salt 100 mg + Folic acid  500 mcg Tablet
Ferrous salt  20 mg + Folic acid 100 mcg Tablet, Ferrous salt  60 mg + Folic acid 500 mcg, Ferrous salt  45mg + Folic acid 100 mcg , Ferrous salt+ Folic acid Syrup, Folic acid Tablet 5 mg and 400 mcg, Vit K inj 1mg/ml,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</si>
  <si>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</si>
  <si>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</si>
  <si>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</si>
  <si>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</si>
  <si>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</si>
  <si>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</si>
  <si>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</si>
  <si>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</si>
  <si>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</si>
  <si>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</si>
  <si>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</si>
  <si>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</si>
  <si>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</si>
  <si>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</si>
  <si>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</si>
  <si>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</si>
  <si>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</si>
  <si>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</si>
  <si>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</si>
  <si>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</si>
  <si>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</si>
  <si>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</si>
  <si>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RR</t>
  </si>
  <si>
    <t>(1) There is  established procedure to collect the demographic composition 
(2) No. of individuals of different age groups</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</si>
  <si>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</si>
  <si>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</si>
  <si>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</si>
  <si>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</si>
  <si>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</si>
  <si>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</si>
  <si>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</si>
  <si>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</si>
  <si>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</si>
  <si>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</si>
  <si>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</si>
  <si>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</si>
  <si>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</si>
  <si>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</si>
  <si>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</si>
  <si>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</si>
  <si>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</si>
  <si>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</si>
  <si>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</si>
  <si>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</si>
  <si>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</si>
  <si>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</si>
  <si>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</si>
  <si>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</si>
  <si>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</si>
  <si>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</si>
  <si>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</si>
  <si>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</si>
  <si>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The facility is accessible from community and referral centre</t>
  </si>
  <si>
    <t>(1) Passage is wide enough for wheel chair and crutches/canes/stick users. 
(2) Floors are non slippery. 
(3) Ramps and stairs with handrails. 
(4) Ramps &amp; staircases with hip lip (20mm) on exposed side to prevent slipping of cane/ crutches/ wheelchair</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</si>
  <si>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</si>
  <si>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</si>
  <si>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Check staff &amp; community is aware of grievance redressal system</t>
  </si>
  <si>
    <t xml:space="preserve">Behaviour of staff is empathetic and courteous to patients and visitors </t>
  </si>
  <si>
    <t>Facility has adequate infrastructure, space and amenities as per patient or work load</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</si>
  <si>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</si>
  <si>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</si>
  <si>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</si>
  <si>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</si>
  <si>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</si>
  <si>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</si>
  <si>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</si>
  <si>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</si>
  <si>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Check for performance evaluation is done at least once in a year </t>
  </si>
  <si>
    <t>CHO is trained as per mandate</t>
  </si>
  <si>
    <t>Availability of Anaesthetics agents</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</si>
  <si>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</si>
  <si>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</si>
  <si>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</si>
  <si>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</si>
  <si>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</si>
  <si>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</si>
  <si>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</si>
  <si>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</si>
  <si>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</si>
  <si>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</si>
  <si>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</si>
  <si>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</si>
  <si>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</si>
  <si>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</si>
  <si>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</si>
  <si>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</si>
  <si>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</si>
  <si>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</si>
  <si>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</si>
  <si>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</si>
  <si>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</si>
  <si>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</si>
  <si>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</si>
  <si>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</si>
  <si>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</si>
  <si>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</si>
  <si>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</si>
  <si>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</si>
  <si>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</si>
  <si>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(1) Diagnosis, assessments, treatment plan, drugs  prescribed, and follow up etc are recorded &amp; updated  for all cases by HSC/ referral centre
(2) Randomly, select at least 5 cases (or all cases if less than 5)  and check for details</t>
  </si>
  <si>
    <t>Functional platform/s and updated digital records   to assess the coverage and measure outcomes of healthcare facility</t>
  </si>
  <si>
    <t xml:space="preserve">The facility ensures safe storage, maintenance  and retrieval of information &amp;   records of services </t>
  </si>
  <si>
    <t>Staff is aware of functional hubs &amp; skilled to use the software</t>
  </si>
  <si>
    <t xml:space="preserve">The facility has established procedure for management of activities of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</si>
  <si>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</si>
  <si>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</si>
  <si>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</si>
  <si>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</si>
  <si>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Check number of VHND planned &amp; conducted in CHO's catering area in preceding quarter</t>
  </si>
  <si>
    <t xml:space="preserve">(1) Based on Population enumeration, village health register, CBAC, ASHA diary, VHSNC records, RCH registers etc
(2) Based on social resource map - it identify location &amp; vulnerable section </t>
  </si>
  <si>
    <t>For ensuring treatment compliance, reduce stigma, increase acceptance toward disease, reduce stress &amp; anxiety &amp; increase self understanding</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</si>
  <si>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</si>
  <si>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</si>
  <si>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</si>
  <si>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The facility has defined procedures for registration, consultation, clinical assessment and reassessment of the patients</t>
  </si>
  <si>
    <t>The facility has established procedure for empanelment &amp; registration of individual  and families</t>
  </si>
  <si>
    <t>The facility has established procedure for OPD Consultation</t>
  </si>
  <si>
    <t>Facility  has system to undertaken opinion /consultation from higher centre</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</si>
  <si>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</si>
  <si>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</si>
  <si>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</si>
  <si>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</si>
  <si>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</si>
  <si>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</si>
  <si>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</si>
  <si>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</si>
  <si>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</si>
  <si>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</si>
  <si>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</si>
  <si>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</si>
  <si>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</si>
  <si>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</si>
  <si>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</si>
  <si>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</si>
  <si>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</si>
  <si>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</si>
  <si>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</si>
  <si>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</si>
  <si>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</si>
  <si>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</si>
  <si>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</si>
  <si>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</si>
  <si>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</si>
  <si>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</si>
  <si>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</si>
  <si>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</si>
  <si>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</si>
  <si>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</si>
  <si>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</si>
  <si>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</si>
  <si>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</si>
  <si>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</si>
  <si>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</si>
  <si>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</si>
  <si>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</si>
  <si>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</si>
  <si>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</si>
  <si>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</si>
  <si>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</si>
  <si>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</si>
  <si>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</si>
  <si>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</si>
  <si>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</si>
  <si>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</si>
  <si>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</si>
  <si>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</si>
  <si>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</si>
  <si>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</si>
  <si>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</si>
  <si>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</si>
  <si>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</si>
  <si>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</si>
  <si>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</si>
  <si>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</si>
  <si>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</si>
  <si>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</si>
  <si>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</si>
  <si>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</si>
  <si>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</si>
  <si>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</si>
  <si>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</si>
  <si>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</si>
  <si>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</si>
  <si>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</si>
  <si>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</si>
  <si>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</si>
  <si>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</si>
  <si>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</si>
  <si>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</si>
  <si>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</si>
  <si>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</si>
  <si>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</si>
  <si>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</si>
  <si>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</si>
  <si>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</si>
  <si>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</si>
  <si>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</si>
  <si>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</si>
  <si>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</si>
  <si>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</si>
  <si>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</si>
  <si>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</si>
  <si>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</si>
  <si>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</si>
  <si>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</si>
  <si>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</si>
  <si>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</si>
  <si>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</si>
  <si>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</si>
  <si>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</si>
  <si>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</si>
  <si>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</si>
  <si>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</si>
  <si>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</si>
  <si>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</si>
  <si>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</si>
  <si>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</si>
  <si>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</si>
  <si>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</si>
  <si>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</si>
  <si>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Visual acuity by using Snell's chart, near vision card. ASHA/ MPW is skilled assess to use vision screening chart.</t>
  </si>
  <si>
    <t>SI/ RR</t>
  </si>
  <si>
    <t>OB/ RR</t>
  </si>
  <si>
    <t>SI/ PI</t>
  </si>
  <si>
    <t xml:space="preserve"> SI/ RR</t>
  </si>
  <si>
    <t>SI/RR</t>
  </si>
  <si>
    <t xml:space="preserve">Provision of contraceptive including ECP,OCP, Injectables, condom, IUCD. 
</t>
  </si>
  <si>
    <t>Availability of functional ANC services  with minimum 4 ANC check-ups</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</si>
  <si>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</si>
  <si>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</si>
  <si>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</si>
  <si>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</si>
  <si>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</si>
  <si>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</si>
  <si>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</si>
  <si>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</si>
  <si>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</si>
  <si>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</si>
  <si>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</si>
  <si>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</si>
  <si>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Identification, primary management  and referral( if required) for Common Cold, ,  URI, Tonsillitis, Pharyngitis, Laryngitis and Sinusitis , Epistaxis,  Otomycosis, Otitis Externa, ASOM , removal of foreign  bodies, /Injuries, thyroid swelling. </t>
  </si>
  <si>
    <t>OB</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</si>
  <si>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</si>
  <si>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</si>
  <si>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</si>
  <si>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</si>
  <si>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</si>
  <si>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</si>
  <si>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RR/ SI</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</si>
  <si>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</si>
  <si>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</si>
  <si>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Check duty roster is prepared prepared, updated &amp; followed for all cadres</t>
  </si>
  <si>
    <t>Check field visit plans are prepared, updated &amp; followed by primary healthcare team</t>
  </si>
  <si>
    <t xml:space="preserve">OB/RR </t>
  </si>
  <si>
    <t>Availability of Drugs and Consumables for  VHNDs or camps</t>
  </si>
  <si>
    <t>RR/ OB</t>
  </si>
  <si>
    <t>Check building is white washed both from inside &amp; outside</t>
  </si>
  <si>
    <t>RR/SI</t>
  </si>
  <si>
    <t>SI/OB</t>
  </si>
  <si>
    <t xml:space="preserve">Check the process followed to identify key challenges and list of priorities for monthly campaigns </t>
  </si>
  <si>
    <t xml:space="preserve">No. of planned PSGs &amp;  how many actually conducted
(1) Flexible location, - in house of group member, arranged after VHNSC/ VHNDs, SHC, AWW - preferable near to marginalized or distant hamlets
(2) Time- mutually convenient  </t>
  </si>
  <si>
    <t>Dispensation of medicines,  repeat diagnostic as required/ as per treatment plan, identification of complication , facilitating referrals, organizing tele consultations, maintenance of records</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</si>
  <si>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</si>
  <si>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</si>
  <si>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</si>
  <si>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</si>
  <si>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</si>
  <si>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</si>
  <si>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</si>
  <si>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</si>
  <si>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</si>
  <si>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t xml:space="preserve">Primary care team  is aware of  vector born disease control strategies </t>
  </si>
  <si>
    <t>Referral slip, Patients treatment card (if CHW is  supporting treatment), TB notification register</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</si>
  <si>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</si>
  <si>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</si>
  <si>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</si>
  <si>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</si>
  <si>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</si>
  <si>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</si>
  <si>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</si>
  <si>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</si>
  <si>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</si>
  <si>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Segregation of BMW is done as per latest prevalent rules </t>
  </si>
  <si>
    <t>Check there is no mixing of the Biomedical &amp; general waste</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</si>
  <si>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</si>
  <si>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</si>
  <si>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</si>
  <si>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</si>
  <si>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</si>
  <si>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</si>
  <si>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</si>
  <si>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</si>
  <si>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</si>
  <si>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</si>
  <si>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</si>
  <si>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</si>
  <si>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</si>
  <si>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</si>
  <si>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The facility has established procedures for community based monitoring of its services through social audits</t>
  </si>
  <si>
    <t xml:space="preserve">Check medication review is scheduled for regular chronic cases </t>
  </si>
  <si>
    <t>Check with staff if any  untoward drug events has ever occurred</t>
  </si>
  <si>
    <t>The facility has standard procedures for disinfection and sterilization of equipment and instruments.</t>
  </si>
  <si>
    <t>Check staff is aware of use of 2 bucket system &amp; disinfection of mop after cleaning</t>
  </si>
  <si>
    <t>Check Vaccinator is aware of different categories of AEFI</t>
  </si>
  <si>
    <t>Reporting  of AEFI cases is ensured by ANM</t>
  </si>
  <si>
    <t>Process of reporting and route is communicated to all concerned</t>
  </si>
  <si>
    <t>Ask the staff regarding the responsibility for notifying and reporting the AEFI</t>
  </si>
  <si>
    <t>Ask staff to whom the cases are reported &amp; how</t>
  </si>
  <si>
    <t>Parents are counselled for informing any untoward event of concern following vaccination</t>
  </si>
  <si>
    <t>Protocols and instructions for preventing, identifying and managing AEFI are displayed at immunization site</t>
  </si>
  <si>
    <t>OB/RR</t>
  </si>
  <si>
    <t>Vaccinator is aware about how to prevent immunization error related reactions</t>
  </si>
  <si>
    <t>Ask the vaccinator what steps to take in case of serious reaction/anaphylaxis</t>
  </si>
  <si>
    <t>Management of Possible serious bacterial infection as per protocols</t>
  </si>
  <si>
    <t xml:space="preserve">            </t>
  </si>
  <si>
    <t xml:space="preserve">Check gaps are identified and time bound action plan is prepared </t>
  </si>
  <si>
    <t xml:space="preserve">Check there is no stock out of essential &amp; vital drugs </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</si>
  <si>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</si>
  <si>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</si>
  <si>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</si>
  <si>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</si>
  <si>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</si>
  <si>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</si>
  <si>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</si>
  <si>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</si>
  <si>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</si>
  <si>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</si>
  <si>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</si>
  <si>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</si>
  <si>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</si>
  <si>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</si>
  <si>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</si>
  <si>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</si>
  <si>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</si>
  <si>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</si>
  <si>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</si>
  <si>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 xml:space="preserve">Ask vaccinator how to prevent immunization related reactions from occurring </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</si>
  <si>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</si>
  <si>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</si>
  <si>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</si>
  <si>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</si>
  <si>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</si>
  <si>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</si>
  <si>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</si>
  <si>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</si>
  <si>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</si>
  <si>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The facility has established procedure for supporting and monitoring activities of Community health workers</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</si>
  <si>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</si>
  <si>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</si>
  <si>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</si>
  <si>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</si>
  <si>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</si>
  <si>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</si>
  <si>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</si>
  <si>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</si>
  <si>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</si>
  <si>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</si>
  <si>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</si>
  <si>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</si>
  <si>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</si>
  <si>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</si>
  <si>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</si>
  <si>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</si>
  <si>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</si>
  <si>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</si>
  <si>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</si>
  <si>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</si>
  <si>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</si>
  <si>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</si>
  <si>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</si>
  <si>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</si>
  <si>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</si>
  <si>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</si>
  <si>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</si>
  <si>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</si>
  <si>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</si>
  <si>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</si>
  <si>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</si>
  <si>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</si>
  <si>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</si>
  <si>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</si>
  <si>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At least once in six months</t>
  </si>
  <si>
    <t xml:space="preserve">All </t>
  </si>
  <si>
    <t>NCD</t>
  </si>
  <si>
    <t>Eye</t>
  </si>
  <si>
    <t>ENT</t>
  </si>
  <si>
    <t>Oral</t>
  </si>
  <si>
    <t>Elderly</t>
  </si>
  <si>
    <t>Pallative</t>
  </si>
  <si>
    <t>Emergency</t>
  </si>
  <si>
    <t>Mental</t>
  </si>
  <si>
    <t>Elderly &amp; pallative</t>
  </si>
  <si>
    <t>Services Reference</t>
  </si>
  <si>
    <t>Date of Assessment</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</si>
  <si>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</si>
  <si>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</si>
  <si>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</si>
  <si>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</si>
  <si>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</si>
  <si>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</si>
  <si>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</si>
  <si>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</si>
  <si>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</si>
  <si>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</si>
  <si>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</si>
  <si>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</si>
  <si>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</si>
  <si>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</si>
  <si>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</si>
  <si>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</si>
  <si>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</si>
  <si>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</si>
  <si>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</si>
  <si>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</si>
  <si>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</si>
  <si>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</si>
  <si>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</si>
  <si>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</si>
  <si>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</si>
  <si>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</si>
  <si>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</si>
  <si>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</si>
  <si>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</si>
  <si>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</si>
  <si>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</si>
  <si>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</si>
  <si>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</si>
  <si>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</si>
  <si>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Oral health care.</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</si>
  <si>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</si>
  <si>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</si>
  <si>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</si>
  <si>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</si>
  <si>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</si>
  <si>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</si>
  <si>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</si>
  <si>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</si>
  <si>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</si>
  <si>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</si>
  <si>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</si>
  <si>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</si>
  <si>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</si>
  <si>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</si>
  <si>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</si>
  <si>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</si>
  <si>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</si>
  <si>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</si>
  <si>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</si>
  <si>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</si>
  <si>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</si>
  <si>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</si>
  <si>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</si>
  <si>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</si>
  <si>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</si>
  <si>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</si>
  <si>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</si>
  <si>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</si>
  <si>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</si>
  <si>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</si>
  <si>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</si>
  <si>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t>Population enumeration, coverage, screening, referral &amp;  follow ups</t>
  </si>
  <si>
    <t xml:space="preserve"> Check number of  health promotion campaign conducted out of planned in proceding quarter </t>
  </si>
  <si>
    <t xml:space="preserve">There is a system of taking feedback  from ASHAs / VHNSCs/ VHND to improve the services </t>
  </si>
  <si>
    <t>(1) Sharing the knowledge &amp; experience with other
(2) Work together to solve the problems
(3 Helping health functionaries in health promotion   (as  convenient)</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</si>
  <si>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</si>
  <si>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</si>
  <si>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</si>
  <si>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</si>
  <si>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</si>
  <si>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</si>
  <si>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</si>
  <si>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</si>
  <si>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(1) Non compliances ( viz over prescription, irrational use of antibiotics, drugs, vitamins, vaccines, diagnostics etc)  are enumerated ,  (2) Action plan is prepared &amp; Primary health care team is hand holded &amp; guided for improvement</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</si>
  <si>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</si>
  <si>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</si>
  <si>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</si>
  <si>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</si>
  <si>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</si>
  <si>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</si>
  <si>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t>Check staff is trained &amp; able to  perform Heimlich manoeuvre/ dislodge obstruction from windpipe</t>
  </si>
  <si>
    <t>Staff is trained to identify ENT aliments require referral to higher centre</t>
  </si>
  <si>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</si>
  <si>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</si>
  <si>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</si>
  <si>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</si>
  <si>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</si>
  <si>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</si>
  <si>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</si>
  <si>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</si>
  <si>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</si>
  <si>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</si>
  <si>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</si>
  <si>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Awareness generation - (a)Risk factors: overweight &amp; obesity, Physical  inactivity &amp; stress  (b) Healthy life style: diet, exercise, avoidance tobacco &amp; alcohol, (c ) Counselling for Lifestyle modification  (d) importance of regular follow &amp; compliance to medication</t>
  </si>
  <si>
    <t>Random blood sugar 140mg/dl and mg/dl.
Frequent urination, increased hunger,excessive thirst, unexplained weight loss, extreme tiredness, blurred vision, slow wound healing numbness or tingling hands or feet &amp; sexual problems</t>
  </si>
  <si>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</si>
  <si>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</si>
  <si>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</si>
  <si>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</si>
  <si>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</si>
  <si>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</si>
  <si>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</si>
  <si>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</si>
  <si>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</si>
  <si>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</si>
  <si>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</si>
  <si>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</si>
  <si>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</si>
  <si>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</si>
  <si>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</si>
  <si>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</si>
  <si>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t>Assessment for identification of possible serious bacterial infections among young infant (0-59 days) &amp; children (2 -59 months)</t>
  </si>
  <si>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</si>
  <si>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</si>
  <si>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</si>
  <si>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</si>
  <si>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</si>
  <si>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</si>
  <si>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</si>
  <si>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</si>
  <si>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</si>
  <si>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</si>
  <si>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</si>
  <si>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Staff can recognize the cases, which would need referral to higher centre(FRU) </t>
  </si>
  <si>
    <t>There is an established procedure for identification of High risk pregnancy and appropriate &amp; timely referral.</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</si>
  <si>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</si>
  <si>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</si>
  <si>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</si>
  <si>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</si>
  <si>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</si>
  <si>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</si>
  <si>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</si>
  <si>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</si>
  <si>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</si>
  <si>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</si>
  <si>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</si>
  <si>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</si>
  <si>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</si>
  <si>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</si>
  <si>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(1)  BMW  is not stored for more than 48 hours
(2) Functional linkage with CTF/  If Functional deep burial &amp; sharp pit is available- dispose waste on regular basis,  Check there is no scope for unauthorized entry; Display of Bio Hazard sign at the point of use.</t>
  </si>
  <si>
    <t xml:space="preserve">Check the functional linkage/records with CBWTF operator or has pre approved functional deep burial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</si>
  <si>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</si>
  <si>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</si>
  <si>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The facility measures productivity indicators</t>
  </si>
  <si>
    <t>The facility measures efficiency indicators.</t>
  </si>
  <si>
    <t>The facility measures clinical care indicators.</t>
  </si>
  <si>
    <t>The facility measures service quiality indicators</t>
  </si>
  <si>
    <t>Name of Ayushman Arogya Mandir</t>
  </si>
  <si>
    <t>Details of Services Provided at Ayushman Arogya Mandir</t>
  </si>
  <si>
    <t>Ayushman Arogya Mandir Overall Score &amp; Area of Concern wise Scores</t>
  </si>
  <si>
    <t>Overall Score of Ayushman Arogya Mandir</t>
  </si>
  <si>
    <t>Ayushman Arogya Mandir Overall Score Card</t>
  </si>
  <si>
    <t xml:space="preserve">Ayushman Arogya Mandir undertakes  health promotion and disease prevention activities through Community level resources </t>
  </si>
  <si>
    <t>Branding of Ayushman Arogya Mandir is done as per guidelines</t>
  </si>
  <si>
    <t>(1) Service specific relevant IEC is displayed
(2) Check availability of the updated IEC material 
(3) Check no outdated information is displayed in Ayushman Arogya Mandir
(4) Check audio visual aids are used to display the IEC/ information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</si>
  <si>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</si>
  <si>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Ayushman Arogya Mandir promotes wellness through EAT right campaign</t>
  </si>
  <si>
    <t>Ayushman Arogya Mandir is located closer to community</t>
  </si>
  <si>
    <t xml:space="preserve">Check Ayushman Arogya Mandir premises is free from any physical barrier </t>
  </si>
  <si>
    <t>Check Ayushman Arogya Mandir premises is obstacle free for ambulatory and semi ambulatory individuals</t>
  </si>
  <si>
    <t xml:space="preserve">Check community is aware of services provided, grievance redressal mechanism, contact details of higher centre, contact details of ambulances by Ayushman Arogya Mandir. </t>
  </si>
  <si>
    <t xml:space="preserve">(1) Check Ayushman Arogya Mandir has policy in place  regarding access of clinical information &amp; records.                                   (2) Staff is aware of it
(3) Need based individual's summary &amp; prescription details are provided. (IT system- have option for print) 
</t>
  </si>
  <si>
    <t>Check all drugs in the Ayushman Arogya Mandir-EDL are provided free of cost</t>
  </si>
  <si>
    <t>within Ayushman Arogya Mandiror its premises</t>
  </si>
  <si>
    <t>Ayushman Arogya Mandir has installed fire  extinguisher and staff know how to operate it</t>
  </si>
  <si>
    <t>Ayushman Arogya Mandir does not have temporary connections and loosely hanging wires</t>
  </si>
  <si>
    <t>Ayushman Arogya Mandir has adequate ICT hardware  for  efficient delivery of services</t>
  </si>
  <si>
    <t>Ayushman Arogya Mandir has adequate ICT software  for  efficient delivery of services</t>
  </si>
  <si>
    <t>1 ASHA per 1000 population / ASHA per 500 population for tribal and hilly area.
1 ASHA facilitator/20,000 population
Staff is aware of their role and responsibilities for Ayushman Arogya Mandir &amp; community</t>
  </si>
  <si>
    <t xml:space="preserve">Ayushman Arogya Mandir Building is painted/whitewashed in uniform colour &amp; its branding done as per the guideline </t>
  </si>
  <si>
    <t>No condemned/Junk material in Ayushman Arogya Mandir (corridors, roof,  administrative area , backyard)</t>
  </si>
  <si>
    <t xml:space="preserve">Ayushman Arogya Mandir  remove its junk periodically as per condemnation policy.
</t>
  </si>
  <si>
    <t xml:space="preserve">Ayushman Arogya Mandir  has a process to consolidate and calculate the consumption </t>
  </si>
  <si>
    <t xml:space="preserve">(1) Timely indenting the drugs for common aliments &amp; emergency cases
(2) Timely indenting of Drugs of  new or regular chronic patients under Ayushman Arogya Mandir
(3)  Check the adequacy of the available drugs (Demand &amp; supply) 
</t>
  </si>
  <si>
    <t xml:space="preserve">(1) For Ayushman Arogya Mandir, campaigns  and home based care.
(2) Check staff is aware of any stock out </t>
  </si>
  <si>
    <t>There is specified place to store medicines in Ayushman Arogya Mandir</t>
  </si>
  <si>
    <t>No expired drug is found in Ayushman Arogya Mandir</t>
  </si>
  <si>
    <t>Ayushman Arogya Mandir has established  procedure for safe keeping &amp; retrieval of  paper based records</t>
  </si>
  <si>
    <t>Ayushman Arogya Mandir has established procedure for access &amp; retrieval of  electronic records</t>
  </si>
  <si>
    <t xml:space="preserve">Ayushman Arogya Mandir has functional  Jan Arogya  Samiti </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</si>
  <si>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</si>
  <si>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Check JAS committee has prepared action plan along with Ayushman Arogya Mandir </t>
  </si>
  <si>
    <t>Check PHC -MO provide supportive supervision  &amp; monitoring for Ayushman Arogya Mandir activities</t>
  </si>
  <si>
    <t>(1) Monthly review of service delivery &amp; performance of Ayushman Arogya Mandir
(2) Supportive supervision for Ayushman Arogya Mandir staff</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</si>
  <si>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</si>
  <si>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</si>
  <si>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 xml:space="preserve">(1) Check the list of VHND planned &amp; conducted
(2) List of AWC under Ayushman Arogya Mandir &amp; name of the AWC where VHNDs conducted  </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</si>
  <si>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</si>
  <si>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Ayushman Arogya Mandir have created Patient support groups for  various issues/ disease conditions</t>
  </si>
  <si>
    <t>Check the  frequency , location &amp; timing of PSG meetings facilitated by Ayushman Arogya Mandir</t>
  </si>
  <si>
    <t xml:space="preserve">Ayushman Arogya Mandir engage other allied departments for intersectoral convergence  </t>
  </si>
  <si>
    <t xml:space="preserve">Ayushman Arogya Mandir promotes wellness &amp; health promotion through Yoga </t>
  </si>
  <si>
    <t>Ayushman Arogya Mandir is aware of constitution of its catering population</t>
  </si>
  <si>
    <t>The facility has established procedure for registration &amp; consultation  in Ayushman Arogya Mandir</t>
  </si>
  <si>
    <t>CHW ensures home visit, counselling/ supportive activities for risk factor modification, provide reminder for follow up at Ayushman Arogya Mandir &amp; collection of drugs. Linkage with MMU/RBSK mobile unit</t>
  </si>
  <si>
    <t xml:space="preserve"> Central hub/diagnostic units are identified &amp; linkage has  established for tests not done  at Ayushman Arogya Mandir</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</si>
  <si>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</si>
  <si>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</si>
  <si>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</si>
  <si>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Both in Ayushman Arogya Mandir &amp; home based care. 
Investigations, refill the medicines, performing  minor procedure, administrating  vaccine etc</t>
  </si>
  <si>
    <t>Ayushman Arogya Mandir ensures timely availability of ambulances services for emergency cases</t>
  </si>
  <si>
    <t>Ask staff about common dental emergencies   &amp; its primary management.
 Pain, swelling/abscess, tooth injury, non healing ulcer, uncontrolled bleeding from gums, extraction site.
Treatment: Symptomatic relief at Ayushman Arogya Mandir &amp; refer to dentist at CHC/DH</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</si>
  <si>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</si>
  <si>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</si>
  <si>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(1) Diagnostic- RDK 
(2) Management-   Bed rest, 
cold sponging,&amp; symptomatic treatment.
(3) Check Ayushman Arogya Mandir is aware of dengue cases in its catchment area</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</si>
  <si>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</si>
  <si>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</si>
  <si>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Ayushman Arogya Mandir-HSC is aware of their roles in NACP</t>
  </si>
  <si>
    <t>Ayushman Arogya Mandir -SC has linkage for management of HIV/AIDS complications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</si>
  <si>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</si>
  <si>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Ayushman Arogya Mandir ensures frequency of follow up &amp; supply of required medicines </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</si>
  <si>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</si>
  <si>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 xml:space="preserve">Ayushman Arogya Mandir is aware of  risk factors of  Nonalcoholic fatty liver disease (NAFLD) </t>
  </si>
  <si>
    <t>Check cancer screening services are provided through Ayushman Arogya Mandir</t>
  </si>
  <si>
    <t xml:space="preserve">Check Ayushman Arogya Mandir is providing Yoga services </t>
  </si>
  <si>
    <t>1. Check roster is available, updated &amp; displayed
2. Community is aware of yoga sessions conducted by Ayushman Arogya Mandir</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</si>
  <si>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</si>
  <si>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</si>
  <si>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Ayushman Arogya Mandir -SC maintain tracking bag/ tickler box</t>
  </si>
  <si>
    <t>Clinical information &amp; records of ANC is kept with Ayushman Arogya Mandir</t>
  </si>
  <si>
    <t xml:space="preserve">Ayushman Arogya Mandir has designated area for storage for BMW </t>
  </si>
  <si>
    <t>Ayushman Arogya Mandir  waste is collected &amp; transported in close container/bag</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</si>
  <si>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</si>
  <si>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</si>
  <si>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 xml:space="preserve">No burning of any category of waste within/outside Ayushman Arogya Mandir </t>
  </si>
  <si>
    <t xml:space="preserve">The Ayushman Arogya Mandir  has  Quality team in place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</si>
  <si>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</si>
  <si>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Handholding support and supervision is provided to Ayushman Arogya Mandir by PHC, block/ district/state teams </t>
  </si>
  <si>
    <t>Service delivery and performance of Ayushman Arogya Mandir is reviewed  regularly</t>
  </si>
  <si>
    <t>Ayushman Arogya Mandir performance is reviewed regularly by block/district/state nodal officer</t>
  </si>
  <si>
    <t>Ayushman Arogya Mandir team improve  on the identified non compliances &amp; action are taken</t>
  </si>
  <si>
    <t>Quality objectives are defined for the Ayushman Arogya Mandir</t>
  </si>
  <si>
    <t xml:space="preserve"> SC  type B</t>
  </si>
  <si>
    <t>Name of AAM is written in regional language</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</si>
  <si>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</si>
  <si>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</si>
  <si>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 xml:space="preserve">(1) Check patients is explained about - diagnosis, treatment plan (dosage, period etc), special instructions, referral &amp; follow up
(2)  Ayushman Arogya Mandir team provide  support  for linkage with PM- JAY  to  avail the scheme benefits
(3) Facilitate identification &amp; registration of families for PM- JAY </t>
  </si>
  <si>
    <t>Ayushman Arogya Mandir -Health Sub Centre</t>
  </si>
  <si>
    <t>Normal Delivery using partograph, identification &amp; management of danger sign during labour and post-delivery 24 hr stay</t>
  </si>
  <si>
    <t>SC- type B</t>
  </si>
  <si>
    <t>Name of the facility, list of services and drugs available are displayed prominently</t>
  </si>
  <si>
    <t xml:space="preserve"> (1) Name of the Ayushman Arogya Mandir, Service Packages and  time mandate is displayed. 
 (2) Check the name of Ayushman Arogya Mandir is visible at night also
(3) List of available drugs and its stock status is displayed</t>
  </si>
  <si>
    <t xml:space="preserve">(1) In local language
(2) Service Provided,  contact details of  fire, police  ambulance.  Name &amp; contact detail of CHW and nearest referral centre. 
(3) Details of grievance re addressal mechanism 
(4) Citizen rights and responsibilities
(5) Citizen entitlements as per scope of services- all  NHP including RMNCHA and PMJAY
</t>
  </si>
  <si>
    <t xml:space="preserve">The full range of services are available for the time period, as mandated </t>
  </si>
  <si>
    <t>(1) Ayushman Arogya Mandir is functional for at least six hours per day
(2) Ayushman Arogya Mandir- provide services for all 12 packages</t>
  </si>
  <si>
    <t>Check Staff and community  is aware of Patient rights and responsibilities</t>
  </si>
  <si>
    <t xml:space="preserve">(1) Complaint Box/ Complaint register/ facility specific IT system. Defined period for resolving the complaints
(2) Corrective and preventive action taken </t>
  </si>
  <si>
    <t xml:space="preserve">Ayushman Arogya Mandir provide free of cost services </t>
  </si>
  <si>
    <t>(1) As per service package or 
 RMNCHA, CD, NCD, Eye, ENT, Oral, Mental Health, Elderly, Pallative, Emergency medical services etc
(2) Screening and investigation services are provided free of cost</t>
  </si>
  <si>
    <t>Availability of free teleconsultation and diagnostic  services</t>
  </si>
  <si>
    <t xml:space="preserve">Availability of adequate patient amentities
</t>
  </si>
  <si>
    <t>(1) Adequate waiting space: Covered waiting area accommodating 20-25 Chairs. 
(2) Availability of separate toilets for male &amp; female
(3) (Check toilets are functional with running water facility. 
(4) Check that the toilets are  friendly for specially-abled patients</t>
  </si>
  <si>
    <t>Demarcated space for Laboratory/diagnostics, drugs storage</t>
  </si>
  <si>
    <t>(1) Lab. space is adequate for carrying out Lab. activities
(2) (Storage space for storing medicines ,Consumables &amp; equipment etc.
(3) Check the availability of racks/ Almirahs/ shelf etc</t>
  </si>
  <si>
    <t>Adequate space/room for Yoga and immunization activities</t>
  </si>
  <si>
    <t>SC  Type B</t>
  </si>
  <si>
    <t>(1) Check availability of Smartphones/ Tablets and Laptop/desktops, internet connectivity (2mbps).
(2) For tele medicine services,check desktop/ Laptop have headphone , HD web camera &amp; printer  connected  with it 
(3) Availablity of telphone/Mb for communication</t>
  </si>
  <si>
    <t xml:space="preserve">(1) Availability of internet connnectivity
(2) Check availability of  functional &amp; updated Portals or applications viz  RCH portal, Ayushman Arogya Mandir portal, NCD portal, ANMOL, DVDMS, NIKSHAY, e-sanjeevani, HMIS etc. and any state specific application.
</t>
  </si>
  <si>
    <t xml:space="preserve">(1) 2ANM (1 essential &amp; 1 Desirable)- SC type -A
2 ANM (Essential, one may be staff nurse) - Only for SC type-B
(2) Staff is aware of their role and responsibilities 
(3) Staff adhere to their respective dress code and wear their  ID card
</t>
  </si>
  <si>
    <t>(1) 1 Female and 1 Male 
(2) Staff is aware of their role and responsibilities for Ayushman Arogya Mandir and community
(3) Staff adhere to their respective dress code and wearing their  ID card</t>
  </si>
  <si>
    <t>(1) As per eligibility criteria.
(2) Staff is aware of their role and responsibilities 
(3) Staff adhere to their respective dress code and wearing their  ID card</t>
  </si>
  <si>
    <t xml:space="preserve">Availability of Intestinal Anti Helminthes and Antifilarial </t>
  </si>
  <si>
    <t>(1) Albendazole Tablet 400 mg, Albendazole Oral liquid 200 mg/5 ml
(2) Diethylcarbamazine Tablet 100 mg
Diethylcarbamazine  Oral liquid 120 mg/5 ml</t>
  </si>
  <si>
    <t>One bucket for Cleaning solution, second forwringing the mop. 
Ask the cleaning staff about the process, Disinfection , washing &amp; keeping mops  for drying after every cleaning cycle</t>
  </si>
  <si>
    <t xml:space="preserve">Check Examination bed, table cloth etc are clean. 
There is system in place for washing the dirty linen </t>
  </si>
  <si>
    <t xml:space="preserve"> (1) Drugs and consumables are stored away from water / dampness and sources of direct  heat &amp;  sunlight etc.
(2)  Medications that are considered light-sensitive will be stored in closed drawers.
(3) Check process in place for storage of drugs, laboratory kits &amp; vaccines etc  requiring controlled temperature</t>
  </si>
  <si>
    <t>(1) Drugs are not stored at floor ,Heavy items are stored at lower shelves/racks and fragile items are not kept on the edges 
(2) LASA ( Look alike and Sound alike ) are stored separately</t>
  </si>
  <si>
    <t xml:space="preserve">In dispensing area as well as drug storage area
</t>
  </si>
  <si>
    <t>(1) Check all near expiry drugs are shifted back to PHC/ referral centre/ facility where it is urgently required based on inventory turnover (that is-  Fast, slow or non moving drugs)
(2)  Check there is demarcated space/ shelf to keep expired drugs away from main dispensing area</t>
  </si>
  <si>
    <t xml:space="preserve">Co ordination with specialist / super specialist and patient  for tele consultation   </t>
  </si>
  <si>
    <t>(1) As per roster - send the patient to PHC
(2) Pre appointment, location for consultation
(3)  Check reminder / SMS alerts are sent for appointments/ referral/ follow up cases</t>
  </si>
  <si>
    <t>(1) Secure place to keep records and registers
(2) Check records are easy to retrieve 
(3) Check physical record retention period is defined as per state policy and staff is aware of it</t>
  </si>
  <si>
    <t>(1) System clearly define who all are authorized  to access the patient electronic information 
(2) Password/finger print protected Tablets
(3) Any restriction/ firewall to protect the individual's information from mis-use etc
(4) (3) Check e record retention period is defined as per state policy and staff is aware of it</t>
  </si>
  <si>
    <t xml:space="preserve"> Functional platform/s and updated digital records for task management and   reporting and monitoring of the  performance of health care provider</t>
  </si>
  <si>
    <t>(1) Work plan generation- daily, weekly &amp; missed task, reminders to team for  scheduling appointments ,follow up of home visits and outreach activities, Special days etc
(2) Daily reporting of all the activities , IT  support to generate  performance matrix of Service Providers, calculating performance based incentive, Support for staff monitoring &amp; maintenance of their credentials</t>
  </si>
  <si>
    <t>Check social accountability mechanism  are place and conducted at periodic intervals.</t>
  </si>
  <si>
    <t xml:space="preserve">Check CHO provide  on job mentoring &amp; supervision for VHSND or campaign and household visits </t>
  </si>
  <si>
    <t xml:space="preserve">(1) Check CHO  provide on job  mentoring &amp; support to frontline workers (ASHA/ MPW) 
(2) Monitoring the quality of services using checklist 
(3) Check report is duly signed by both MPW &amp; ASHA and a copy is shared with MO- PHC
 (4) Visiting households requiring additional support or motivation </t>
  </si>
  <si>
    <t>by MO,  Ask the example where actions are taken based on feedback</t>
  </si>
  <si>
    <t xml:space="preserve">(1) Regular meetings are being conducted , at least 2 meetings per month
(2) Community based action plan for health is prepared 
(3) Provide support to frontline workers for health related activities </t>
  </si>
  <si>
    <t>Facilities provide follow up/re assessment for cases under Communicable and Non Communicable diseases</t>
  </si>
  <si>
    <t>(1) Early case detection, primary management/stabilisation, Complete details of case records/care provided - use of referral slip 
(2) Check availability of separate colour coded referal slip -for easy identification in referral centre</t>
  </si>
  <si>
    <t xml:space="preserve">Check untoward /adverse drug event is reported :  Minimum information model (MIMPS) for medication safety is followed &amp; used for reporting &amp; subsequent actions planning
</t>
  </si>
  <si>
    <t>(1) Check the cases in which CHO has prescribed  medicines/ antibiotics.
 (2) Check if  the drugs are either prescribed more than required dose /quantity or on more occasion than necessary.
(3) Check high end or more than one antibiotics are prescribed . Give non compliance if any of the above (point 2 or 3 ) is yes.</t>
  </si>
  <si>
    <t>(1) Observe interaction at session site and interview parents /care giver. Antipyretic drugs are provided wherever required
(2) Beneficiary  is asked to stay for half an hour after vaccination
(3) taff is aware of minor &amp; serious AEFI with its management, reporting of AEFI  Counselling on side effects and follow up visits (CEI)</t>
  </si>
  <si>
    <t xml:space="preserve">Person is identified to supervise the sanitation ald hygiene of Ayushman Arogya Mandir and its surrounding area.
</t>
  </si>
  <si>
    <t xml:space="preserve">(1) Washbasin with functional drainage pipe, tap, running water, Soap (Soap bar/liquid), AHR, Display of hand washing poster (Pictorial- Local language)
(2) Check availability of  Soap  and Alcohol Hand rub for outreach </t>
  </si>
  <si>
    <t xml:space="preserve">Demonstration : Six Steps of Handwashing  &amp;  ask about Five Moments of handwashing </t>
  </si>
  <si>
    <t>(1) Observe staff about the decontamination of  instruments is done with 0.5% of chlorine solution for 10 min. Check instrument are cleaned thoroughly with  soap or detergent and water. Ask staff when &amp; how they clean the  surfaces
(2) Ask whether staff know how to make chlorine solution</t>
  </si>
  <si>
    <t xml:space="preserve">(1) Display of work instructions for segregation 
(2) 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</si>
  <si>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 xml:space="preserve">No garbage piles in and outside.
No signs of burning of waste </t>
  </si>
  <si>
    <t xml:space="preserve">Review the minutes of meeting </t>
  </si>
  <si>
    <t>(1) Check: Performance on indicators is reviewed
(2) Issues needed to be addressed at the PHC review meeting are discussed 
(3)  Quality Activities planned for month are discussed</t>
  </si>
  <si>
    <t>Analysis of low performing attributes is done and actions are planned</t>
  </si>
  <si>
    <t xml:space="preserve">Total </t>
  </si>
  <si>
    <t xml:space="preserve">Target </t>
  </si>
  <si>
    <t>SC Type 2</t>
  </si>
  <si>
    <t xml:space="preserve">   </t>
  </si>
  <si>
    <t>Availability of functional services under IDSP/IHIP</t>
  </si>
  <si>
    <t xml:space="preserve">(Screen/ curtain/ frosted glass on windows </t>
  </si>
  <si>
    <t xml:space="preserve"> (1) Verify with records that performance appraisal has been done at least once in a year and verify with staff for actual assessment done 
(2) Check training needs are identified based on performance evaluations  &amp; adequate skills are provided
(3) Check IT platforms are used  for regular continuous learning &amp; and capacity building
(4)  Check how many capacity building training/workshop attended by primary healthcare team in last quarter</t>
  </si>
  <si>
    <t>Availability of medicines for Respiratory tract</t>
  </si>
  <si>
    <t>Availability of  Analgesics, Anti Pyretic, NSAIDS and anti allergics</t>
  </si>
  <si>
    <t xml:space="preserve"> (1) Aspirin tab 75, Diclofenac tab 50mg, Diclofenac injection 25mg/ml, Paracetamol tab 250mg, Paracetamol Syrup 125mg/5ml, Paracetamol Syrup250 mg/5 ml,  Ibuprofen tab 200mg
(2)  Levocetirizine tablet (5mg) , Levocetirizine Oral liquid , Hydrocortisone Succinate injection 100mg, Pheniramine inj 22.75mg/ml, Adrenaline inj 1mg/ml</t>
  </si>
  <si>
    <t xml:space="preserve">Availability of injectables and antispetics </t>
  </si>
  <si>
    <t>(1) Anti rabies vaccine, Inj. Tetanus Toxoid
(2) Hydrogen peroxide,  Gentian violet, Povidone Iodine, Framycetin sulphate ointment</t>
  </si>
  <si>
    <t xml:space="preserve">  </t>
  </si>
  <si>
    <t xml:space="preserve">(1) Check palliative care team is constituted, comprising of CHO, MPW, ASHA &amp; volunteer.
(2) Check updated roster for undertaking scheduled visits.
(3) Check the compliance to roster
</t>
  </si>
  <si>
    <t xml:space="preserve">Information regarding cases of  communicable &amp; Non Communicable diseases  are recorded &amp; updated using IT platform </t>
  </si>
  <si>
    <t xml:space="preserve">Communicable Diseases:
(1) Diagnosis, assessments, treatment plan, drugs  prescribed, and follow up etc are recorded &amp; updated  for all cases by HSC/ referral centre
(2) Randomly, select at least 5 cases (or all cases if less than 5)  and check for details
Non Communicable Diseases: 
(3) (Check family folder, CBAC form are filled and complete details are updated in portal.
(4) Diagnosis, assessments, treatment plan, drugs  prescribed, and follow up etc are recorded &amp; updated  for all cases by HSC/ referral centre
(5) Randomly, select at least 5 cases (or all cases if less than 5)  and check for details
</t>
  </si>
  <si>
    <t>(1) At least once in a year. Check when last social accountability assessment was undertaken
(2)  There is mechanism in place to improve the gaps identified / recommendations given by  social accountability teams &amp; issues raised in public hearing</t>
  </si>
  <si>
    <t xml:space="preserve">Check Annual calendar is prepared for monthly campaign  based on situational analysis </t>
  </si>
  <si>
    <t>Authorization for Bio Medical waste Management and latest copy of regulation is   available</t>
  </si>
  <si>
    <t xml:space="preserve">(1)Prior approval from Pollution control board (if Ayushman Arogya Mandir is using deep burial pit)
(2) Updated copy of BMW rules
</t>
  </si>
  <si>
    <t>Ayushman Arogya Mandir periodically  estimates and updates number of beneficiaries for RMNCHA , NCD and CD</t>
  </si>
  <si>
    <t>(1) Check no. of pregnant women, no. of life births, pregnant mother with complications, eligible couple, sick new born are estimated
(2) Population above 30yrs , break up of men &amp; women above 30 yrs.
(3) As per incidence rates/ prevalence rates</t>
  </si>
  <si>
    <t xml:space="preserve">(1) Check all the patients visiting  are registered &amp; their demographic details like Name, age, Sex and Address etc are maintained .
(2) Check Unique health ID is given to all individuals and families 
</t>
  </si>
  <si>
    <t xml:space="preserve">Patient demographic details are recorded in OPD register/portal with UID </t>
  </si>
  <si>
    <t>Continuity of care is ensured at Ayushman Arogya Mandir</t>
  </si>
  <si>
    <t xml:space="preserve">Continuity of care is ensured at referral Centre/higher centre </t>
  </si>
  <si>
    <t xml:space="preserve">(1) specially chronic cases referred for medication review  
(2) Examination, development/modification of treatment plan, instruction for patient, note to CHO by MO/Specialist.
</t>
  </si>
  <si>
    <t xml:space="preserve">(1) High alert drugs such as Nonsteroidal anti-inflammatory, anti convulsant/antiepileptics, Hypertensive, oral hypoglycaemic etc. 
(2) Staff is aware of right dose : Value of maximum dose as per age, weight and diagnosis is available with CHO. </t>
  </si>
  <si>
    <t xml:space="preserve">Check that drugs are written with generic name </t>
  </si>
  <si>
    <t xml:space="preserve">Check STG/ clinical algorithm and antibiotic policy  is followed </t>
  </si>
  <si>
    <t xml:space="preserve">(1) Check availability of STG/clinical algorithm/ Clinical decision-making tool (IT based),
(2)  Staff is aware of drug regime and doses: prescribed by MO/ higher centre
(3) Check staff is aware of antibiotic policy </t>
  </si>
  <si>
    <t>(1) Well defined and standardized format is used to assess the quality and accuracy of treatment provided. 
(2)  Valid sample is taken &amp;  frequency of monitoring process is defined and followed</t>
  </si>
  <si>
    <t>(1) Preferably MO of  Mother PHC/referral site
(2) Check medical advise is accompanied with date, time &amp; signature 
(3) Check medication orders/ procedure is written legibly &amp; comprehendible</t>
  </si>
  <si>
    <t xml:space="preserve">(1) Ayushman Arogya Mandir, home based care/ home visits, patient self managements 
OPD slip, family folders, referral slips , Disease specific forms &amp; formats (any hard /soft copy)
</t>
  </si>
  <si>
    <t>(1) Registers &amp; records are maintained as per guidelines/range of services provided
(2) All the register/records are identified and numbered
(3) Check the master list &amp; unique identification number is followed to identify records</t>
  </si>
  <si>
    <t>Staff is aware of syndrome under surveillance in IDSP/IHIP</t>
  </si>
  <si>
    <t>Check process to collect information in form S /IHIP</t>
  </si>
  <si>
    <t>(1) BRAIDED Approach: Benefits of method, risk, consequence of failure, alternatives, inquiries, decision to withdraw, explanation of method chosen &amp; document of session
(2) Care seeker is counselled about contraindications &amp; adverse events of chosen FP methods</t>
  </si>
  <si>
    <t>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3. Referral is done for the remaining ANC diagnostics: blood group and Rh factor, Hepatitis B</t>
  </si>
  <si>
    <t xml:space="preserve">Staff is competent to classify anaemia and line list the cases  according to Haemoglobin Level </t>
  </si>
  <si>
    <t>&gt;11 gm% -Absence of Anaemia,10 to 11 gm% mild,
7-10 gm% Moderate Anaemia
&lt;7 gm% Severe Anaemia 
(2)  Check the records  whether Line-listing of severely anaemic women are maintained</t>
  </si>
  <si>
    <t>(1) Registration and identification of institution as per clinical condition 
(2)  counselled to recognize sign of labour &amp; arrange for referral transport</t>
  </si>
  <si>
    <t>Check saff is aware what to do in  case of exposure to injury or any blood/body fluid</t>
  </si>
  <si>
    <t>(1) Check  staff is aware of  what to do in case of sharp injury,  Whom to report. See if any reporting has been done  and treatment provided
(2) Linkage available to provide post-exposure prophylaxis</t>
  </si>
  <si>
    <t>Facility has provision for liquid and general waste management</t>
  </si>
  <si>
    <t xml:space="preserve">(1) Liquid waste is made safe before mixing with other waste. On site provision liquid waste disinfection set up
(2) Mechanism for removal of general waste from facility &amp; its disposal </t>
  </si>
  <si>
    <t xml:space="preserve">(1) Check the records/ Minutes of meetings 
(2) Resolutions of meeting is effectively communicated </t>
  </si>
  <si>
    <t>Gaps are identified and Progress on time bound action plan is reviewed</t>
  </si>
  <si>
    <t xml:space="preserve">(1) Check it covers details of process of testing, control &amp; interpretation. (As per Service mandate)
(2) Check with staff if they are well versed with the Work Instructions </t>
  </si>
  <si>
    <t xml:space="preserve"> (1) HT, Diabetes Oral, cervical and breast cancer. Screening using acetyl salicylic acid.
(2) Check with staff if they are well versed with the Work Instructions 
</t>
  </si>
  <si>
    <t xml:space="preserve">(1) Malaria , dengue, TB, Leprosy, HIV-AIDS and Hepatitis
(2) Check with staff if they are well versed with the Work Instructions </t>
  </si>
  <si>
    <t xml:space="preserve">Simplified Partograph;  First aid management in case of PPH, sepsis, eclampsia and  RMC
Check with staff if they are well versed with the Work Instructions </t>
  </si>
  <si>
    <t xml:space="preserve">Essential new born care,  New born  Asphyxia management , assessment for identification of danger sign.
Check with staff if they are well versed with the Work Instructions </t>
  </si>
  <si>
    <t xml:space="preserve">(1)  Check with staff if they are well versed with the Work Instructions </t>
  </si>
  <si>
    <t>Ayushman Arogya Mandir Health Sub Centre</t>
  </si>
  <si>
    <t>Name of Area of Conern</t>
  </si>
  <si>
    <t>Physical assessment Checklist - Checkpoints</t>
  </si>
  <si>
    <t>Virtual     assessment Checklist - Checkpoints</t>
  </si>
  <si>
    <t xml:space="preserve">(1)Provide Information about  Family planning options to eligible clients              (2) Motivate families for spacing b/w 2 children (3) Counselling to support couple in choosing the  FP methods, Provide correct &amp; appropriate information  about chosen method. (4) Post abortion contraceptive counselling
(5) Referral &amp; support  for  sterilization, Abortions &amp; GBV </t>
  </si>
  <si>
    <r>
      <t xml:space="preserve">Check counselling services for :
(1) </t>
    </r>
    <r>
      <rPr>
        <b/>
        <sz val="14"/>
        <color theme="1"/>
        <rFont val="Calibri"/>
        <family val="2"/>
        <scheme val="minor"/>
      </rPr>
      <t>Eat Health</t>
    </r>
    <r>
      <rPr>
        <sz val="14"/>
        <color theme="1"/>
        <rFont val="Calibri"/>
        <family val="2"/>
        <scheme val="minor"/>
      </rPr>
      <t xml:space="preserve">y: (a) Nutrition during first 1000 days of Life (b) Balanced diet (c) Food fortification (d) Food to avoid
(2) </t>
    </r>
    <r>
      <rPr>
        <b/>
        <sz val="14"/>
        <color theme="1"/>
        <rFont val="Calibri"/>
        <family val="2"/>
        <scheme val="minor"/>
      </rPr>
      <t>Eat Safe</t>
    </r>
    <r>
      <rPr>
        <sz val="14"/>
        <color theme="1"/>
        <rFont val="Calibri"/>
        <family val="2"/>
        <scheme val="minor"/>
      </rPr>
      <t>: (a) Hygiene &amp; Sanitation (b) Food Safety &amp; Safe food practices (c) Food Adulteration</t>
    </r>
  </si>
  <si>
    <r>
      <t xml:space="preserve">Point of care diagnostics including RDKs as per Service delivery
</t>
    </r>
    <r>
      <rPr>
        <sz val="14"/>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</si>
  <si>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r>
      <t>(1) Check demarcated area for examination (privacy maintained), consultation and  administrative/record keeping
(2) Availability of adequate Natural Light/ Illumination (</t>
    </r>
    <r>
      <rPr>
        <sz val="14"/>
        <rFont val="Calibri"/>
        <family val="2"/>
        <scheme val="minor"/>
      </rPr>
      <t xml:space="preserve">150 Lux in OPD area &amp; 300 Lux in drug dispensing areas) 
</t>
    </r>
  </si>
  <si>
    <r>
      <t xml:space="preserve"> </t>
    </r>
    <r>
      <rPr>
        <b/>
        <sz val="14"/>
        <rFont val="Calibri"/>
        <family val="2"/>
        <scheme val="minor"/>
      </rPr>
      <t>MPW- (F)</t>
    </r>
    <r>
      <rPr>
        <sz val="14"/>
        <rFont val="Calibri"/>
        <family val="2"/>
        <scheme val="minor"/>
      </rPr>
      <t xml:space="preserve"> : (1)4-5 days training in IUCD insertion, NSSK, HBNC Supervision, Management of Childhood illness, (2) 21 days of SBA training. (Wherever applicable)
</t>
    </r>
    <r>
      <rPr>
        <b/>
        <sz val="14"/>
        <rFont val="Calibri"/>
        <family val="2"/>
        <scheme val="minor"/>
      </rPr>
      <t>MPW (All)-</t>
    </r>
    <r>
      <rPr>
        <sz val="14"/>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</si>
  <si>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6.  Check records of building, patient amenities  maintenance and schedules.
7. Pest or rodent control measures are taken at least once in 6 months
</t>
    </r>
    <r>
      <rPr>
        <sz val="14"/>
        <color theme="5"/>
        <rFont val="Calibri"/>
        <family val="2"/>
        <scheme val="minor"/>
      </rPr>
      <t xml:space="preserve">
</t>
    </r>
  </si>
  <si>
    <r>
      <t xml:space="preserve">(1) Diagnosis, assessments, treatment plan, drugs prescribed, follow up , referral in and referral out  etc are recorded &amp; updated  for all cases by HSC
(2) Randomly, select at least 5 cases (or all cases if less than 5)  and check for details
</t>
    </r>
    <r>
      <rPr>
        <i/>
        <sz val="14"/>
        <color theme="1"/>
        <rFont val="Calibri"/>
        <family val="2"/>
        <scheme val="minor"/>
      </rPr>
      <t>Give partial compliance if information is  only available in paper.</t>
    </r>
  </si>
  <si>
    <r>
      <t xml:space="preserve">Treatment plan </t>
    </r>
    <r>
      <rPr>
        <sz val="14"/>
        <rFont val="Calibri"/>
        <family val="2"/>
        <scheme val="minor"/>
      </rPr>
      <t>followed</t>
    </r>
    <r>
      <rPr>
        <sz val="14"/>
        <color theme="5"/>
        <rFont val="Calibri"/>
        <family val="2"/>
        <scheme val="minor"/>
      </rPr>
      <t xml:space="preserve"> </t>
    </r>
    <r>
      <rPr>
        <sz val="14"/>
        <color theme="1"/>
        <rFont val="Calibri"/>
        <family val="2"/>
        <scheme val="minor"/>
      </rPr>
      <t>, medication administered are documented</t>
    </r>
  </si>
  <si>
    <r>
      <t>Ask staff about common ophthalmic aliments &amp; their cardinal signs &amp; symptoms</t>
    </r>
    <r>
      <rPr>
        <b/>
        <sz val="14"/>
        <color theme="1"/>
        <rFont val="Calibri"/>
        <family val="2"/>
        <scheme val="minor"/>
      </rPr>
      <t xml:space="preserve">
Cataract</t>
    </r>
    <r>
      <rPr>
        <sz val="14"/>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4"/>
        <color theme="1"/>
        <rFont val="Calibri"/>
        <family val="2"/>
        <scheme val="minor"/>
      </rPr>
      <t>Presbyopia:</t>
    </r>
    <r>
      <rPr>
        <sz val="14"/>
        <color theme="1"/>
        <rFont val="Calibri"/>
        <family val="2"/>
        <scheme val="minor"/>
      </rPr>
      <t xml:space="preserve"> having eyestrain or headaches/ fatigue after reading/ doing close work,
</t>
    </r>
    <r>
      <rPr>
        <b/>
        <sz val="14"/>
        <color theme="1"/>
        <rFont val="Calibri"/>
        <family val="2"/>
        <scheme val="minor"/>
      </rPr>
      <t>Glaucoma</t>
    </r>
    <r>
      <rPr>
        <sz val="14"/>
        <color theme="1"/>
        <rFont val="Calibri"/>
        <family val="2"/>
        <scheme val="minor"/>
      </rPr>
      <t xml:space="preserve">: Severe eye pain, reddening of the eye,
Sudden onset of visual disturbance- in low light, 
</t>
    </r>
    <r>
      <rPr>
        <b/>
        <sz val="14"/>
        <color theme="1"/>
        <rFont val="Calibri"/>
        <family val="2"/>
        <scheme val="minor"/>
      </rPr>
      <t>Corneal Disease</t>
    </r>
    <r>
      <rPr>
        <sz val="14"/>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</si>
  <si>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4"/>
        <color theme="1"/>
        <rFont val="Calibri"/>
        <family val="2"/>
        <scheme val="minor"/>
      </rPr>
      <t xml:space="preserve">
Conjunctivitis</t>
    </r>
    <r>
      <rPr>
        <sz val="14"/>
        <color theme="1"/>
        <rFont val="Calibri"/>
        <family val="2"/>
        <scheme val="minor"/>
      </rPr>
      <t xml:space="preserve">: Redness, itching,  watery discharge from eyes and crusting around eyes.
 </t>
    </r>
    <r>
      <rPr>
        <b/>
        <sz val="14"/>
        <color theme="1"/>
        <rFont val="Calibri"/>
        <family val="2"/>
        <scheme val="minor"/>
      </rPr>
      <t>Trachoma</t>
    </r>
    <r>
      <rPr>
        <sz val="14"/>
        <color theme="1"/>
        <rFont val="Calibri"/>
        <family val="2"/>
        <scheme val="minor"/>
      </rPr>
      <t>: usually affect both eyes and may include: Mild itching and irritation of the eyes and eyelids, discharge from the eyes, eyelid swelling, light sensitivity (photophobia).</t>
    </r>
    <r>
      <rPr>
        <b/>
        <sz val="14"/>
        <color theme="1"/>
        <rFont val="Calibri"/>
        <family val="2"/>
        <scheme val="minor"/>
      </rPr>
      <t xml:space="preserve">
Xeropthalmia</t>
    </r>
    <r>
      <rPr>
        <sz val="14"/>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4"/>
        <color theme="1"/>
        <rFont val="Calibri"/>
        <family val="2"/>
        <scheme val="minor"/>
      </rPr>
      <t xml:space="preserve">Management: </t>
    </r>
    <r>
      <rPr>
        <sz val="14"/>
        <color theme="1"/>
        <rFont val="Calibri"/>
        <family val="2"/>
        <scheme val="minor"/>
      </rPr>
      <t xml:space="preserve">Symptomatic treatment, Counselling for eye care and referral if required.
</t>
    </r>
  </si>
  <si>
    <r>
      <t>Ask staff about common ear aliments &amp; their cardinal signs &amp; symptoms &amp; its primary management</t>
    </r>
    <r>
      <rPr>
        <b/>
        <sz val="14"/>
        <color theme="1"/>
        <rFont val="Calibri"/>
        <family val="2"/>
        <scheme val="minor"/>
      </rPr>
      <t xml:space="preserve">
Acute suppurative Otitis media</t>
    </r>
    <r>
      <rPr>
        <sz val="14"/>
        <color theme="1"/>
        <rFont val="Calibri"/>
        <family val="2"/>
        <scheme val="minor"/>
      </rPr>
      <t xml:space="preserve">: irritability, ear pain, neck pain, fullness in ear, lack of balance.
</t>
    </r>
    <r>
      <rPr>
        <b/>
        <sz val="14"/>
        <color theme="1"/>
        <rFont val="Calibri"/>
        <family val="2"/>
        <scheme val="minor"/>
      </rPr>
      <t xml:space="preserve">Otitis Externa: Ear pain, itching &amp; irritation in &amp; around ear, ear discharge
Otomycosis: </t>
    </r>
    <r>
      <rPr>
        <sz val="14"/>
        <color theme="1"/>
        <rFont val="Calibri"/>
        <family val="2"/>
        <scheme val="minor"/>
      </rPr>
      <t>Fullness, redness of outer ear, itching, pain.</t>
    </r>
    <r>
      <rPr>
        <b/>
        <sz val="14"/>
        <color theme="1"/>
        <rFont val="Calibri"/>
        <family val="2"/>
        <scheme val="minor"/>
      </rPr>
      <t xml:space="preserve">
Ear Discharge:</t>
    </r>
    <r>
      <rPr>
        <sz val="14"/>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4"/>
        <color theme="1"/>
        <rFont val="Calibri"/>
        <family val="2"/>
        <scheme val="minor"/>
      </rPr>
      <t>Ear Wax removal</t>
    </r>
    <r>
      <rPr>
        <sz val="14"/>
        <color theme="1"/>
        <rFont val="Calibri"/>
        <family val="2"/>
        <scheme val="minor"/>
      </rPr>
      <t xml:space="preserve"> : By syringing / instrumentation, foreign body removal.
</t>
    </r>
    <r>
      <rPr>
        <b/>
        <sz val="14"/>
        <color theme="1"/>
        <rFont val="Calibri"/>
        <family val="2"/>
        <scheme val="minor"/>
      </rPr>
      <t xml:space="preserve">Treatment: Symptomatic treatment - </t>
    </r>
    <r>
      <rPr>
        <sz val="14"/>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</si>
  <si>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4"/>
        <color theme="1"/>
        <rFont val="Calibri"/>
        <family val="2"/>
        <scheme val="minor"/>
      </rPr>
      <t>Treatment:</t>
    </r>
    <r>
      <rPr>
        <sz val="14"/>
        <color theme="1"/>
        <rFont val="Calibri"/>
        <family val="2"/>
        <scheme val="minor"/>
      </rPr>
      <t xml:space="preserve"> Symptomatic treatment, nasal packing  in case of nasal bleed,  Analgesic,  Nasal drops/spray, Antibiotic may be deferred in children-two years or older with mild symptoms. </t>
    </r>
    <r>
      <rPr>
        <sz val="14"/>
        <rFont val="Calibri"/>
        <family val="2"/>
        <scheme val="minor"/>
      </rPr>
      <t>Refer the patient if persist for more than 5 days.</t>
    </r>
    <r>
      <rPr>
        <sz val="14"/>
        <color theme="1"/>
        <rFont val="Calibri"/>
        <family val="2"/>
        <scheme val="minor"/>
      </rPr>
      <t xml:space="preserve"> </t>
    </r>
  </si>
  <si>
    <r>
      <rPr>
        <b/>
        <sz val="14"/>
        <color theme="1"/>
        <rFont val="Calibri"/>
        <family val="2"/>
        <scheme val="minor"/>
      </rPr>
      <t xml:space="preserve">Patency test: </t>
    </r>
    <r>
      <rPr>
        <sz val="14"/>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4"/>
        <color theme="1"/>
        <rFont val="Calibri"/>
        <family val="2"/>
        <scheme val="minor"/>
      </rPr>
      <t xml:space="preserve"> </t>
    </r>
    <r>
      <rPr>
        <sz val="14"/>
        <color theme="1"/>
        <rFont val="Calibri"/>
        <family val="2"/>
        <scheme val="minor"/>
      </rPr>
      <t>to breathe through the left naris. Normally the patient will be able to exhale through the unoccluded naris. Nasal obstruction is present if the patient is unable to exhale through the nares.</t>
    </r>
    <r>
      <rPr>
        <b/>
        <sz val="14"/>
        <color theme="1"/>
        <rFont val="Calibri"/>
        <family val="2"/>
        <scheme val="minor"/>
      </rPr>
      <t xml:space="preserve">
Cotton wisp</t>
    </r>
    <r>
      <rPr>
        <sz val="14"/>
        <color theme="1"/>
        <rFont val="Calibri"/>
        <family val="2"/>
        <scheme val="minor"/>
      </rPr>
      <t>: Fluff of cotton is held against each nostrils &amp; its movements are noticed when patient inhale &amp; exhale</t>
    </r>
  </si>
  <si>
    <r>
      <t xml:space="preserve">Ask staff about common throat aliments &amp; their cardinal signs &amp; symptoms &amp; its primary management.
Injury, pharyngitis, laryngitis, URI, tonsillitis.
</t>
    </r>
    <r>
      <rPr>
        <b/>
        <sz val="14"/>
        <color theme="1"/>
        <rFont val="Calibri"/>
        <family val="2"/>
        <scheme val="minor"/>
      </rPr>
      <t>Treatment</t>
    </r>
    <r>
      <rPr>
        <sz val="14"/>
        <color theme="1"/>
        <rFont val="Calibri"/>
        <family val="2"/>
        <scheme val="minor"/>
      </rPr>
      <t>: Symptomatic treatment: Analgesic, antibiotic, Refer the patient if persist more than 5 days.</t>
    </r>
  </si>
  <si>
    <r>
      <rPr>
        <sz val="14"/>
        <rFont val="Calibri"/>
        <family val="2"/>
        <scheme val="minor"/>
      </rPr>
      <t xml:space="preserve">Ask staff about common oral  aliments &amp; their cardinal signs &amp; symptoms &amp; its primary management. </t>
    </r>
    <r>
      <rPr>
        <b/>
        <sz val="14"/>
        <rFont val="Calibri"/>
        <family val="2"/>
        <scheme val="minor"/>
      </rPr>
      <t xml:space="preserve">
Tooth decay</t>
    </r>
    <r>
      <rPr>
        <sz val="14"/>
        <rFont val="Calibri"/>
        <family val="2"/>
        <scheme val="minor"/>
      </rPr>
      <t>:</t>
    </r>
    <r>
      <rPr>
        <sz val="14"/>
        <color theme="1"/>
        <rFont val="Calibri"/>
        <family val="2"/>
        <scheme val="minor"/>
      </rPr>
      <t xml:space="preserve"> Discoloration/ hole, sensitivity, pain, swelling / pus.
</t>
    </r>
    <r>
      <rPr>
        <b/>
        <sz val="14"/>
        <color theme="1"/>
        <rFont val="Calibri"/>
        <family val="2"/>
        <scheme val="minor"/>
      </rPr>
      <t>Gum Diseases</t>
    </r>
    <r>
      <rPr>
        <sz val="14"/>
        <color theme="1"/>
        <rFont val="Calibri"/>
        <family val="2"/>
        <scheme val="minor"/>
      </rPr>
      <t xml:space="preserve">: Foul smell, bleeding, loose teeth, swollen gums
</t>
    </r>
    <r>
      <rPr>
        <b/>
        <sz val="14"/>
        <color theme="1"/>
        <rFont val="Calibri"/>
        <family val="2"/>
        <scheme val="minor"/>
      </rPr>
      <t>Dental Fluorosis:</t>
    </r>
    <r>
      <rPr>
        <sz val="14"/>
        <color theme="1"/>
        <rFont val="Calibri"/>
        <family val="2"/>
        <scheme val="minor"/>
      </rPr>
      <t xml:space="preserve"> White/ Yellow/ brown discoloured patched on teeth 
</t>
    </r>
    <r>
      <rPr>
        <b/>
        <sz val="14"/>
        <color theme="1"/>
        <rFont val="Calibri"/>
        <family val="2"/>
        <scheme val="minor"/>
      </rPr>
      <t>Treatment</t>
    </r>
    <r>
      <rPr>
        <sz val="14"/>
        <color theme="1"/>
        <rFont val="Calibri"/>
        <family val="2"/>
        <scheme val="minor"/>
      </rPr>
      <t xml:space="preserve">: After symptomatic relief at H WC refer to dentist at CHC/DH.
</t>
    </r>
    <r>
      <rPr>
        <b/>
        <sz val="14"/>
        <color theme="1"/>
        <rFont val="Calibri"/>
        <family val="2"/>
        <scheme val="minor"/>
      </rPr>
      <t xml:space="preserve">Malocclusion </t>
    </r>
    <r>
      <rPr>
        <sz val="14"/>
        <color theme="1"/>
        <rFont val="Calibri"/>
        <family val="2"/>
        <scheme val="minor"/>
      </rPr>
      <t xml:space="preserve">: Reverse bites, protruding/forwardly placed teeth spacing between teeth. Treatment: Cessation of habits such as thumb sucking, mouth breathing. Refer to dentist at DH.
</t>
    </r>
    <r>
      <rPr>
        <b/>
        <sz val="14"/>
        <color theme="1"/>
        <rFont val="Calibri"/>
        <family val="2"/>
        <scheme val="minor"/>
      </rPr>
      <t>Cleft lip/palate</t>
    </r>
    <r>
      <rPr>
        <sz val="14"/>
        <color theme="1"/>
        <rFont val="Calibri"/>
        <family val="2"/>
        <scheme val="minor"/>
      </rPr>
      <t xml:space="preserve">: Split lip/gap in palate, inability to feed the baby. Refer to dentist at DH
</t>
    </r>
    <r>
      <rPr>
        <b/>
        <sz val="14"/>
        <color theme="1"/>
        <rFont val="Calibri"/>
        <family val="2"/>
        <scheme val="minor"/>
      </rPr>
      <t>Oral Cancer</t>
    </r>
    <r>
      <rPr>
        <sz val="14"/>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</si>
  <si>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r>
      <rPr>
        <b/>
        <sz val="14"/>
        <color theme="1"/>
        <rFont val="Calibri"/>
        <family val="2"/>
        <scheme val="minor"/>
      </rPr>
      <t>Common Mental Disorders( CMDs</t>
    </r>
    <r>
      <rPr>
        <sz val="14"/>
        <color theme="1"/>
        <rFont val="Calibri"/>
        <family val="2"/>
        <scheme val="minor"/>
      </rPr>
      <t xml:space="preserve">) : Depression, Anxiety/panic disorders, psychosomatic disorders
</t>
    </r>
    <r>
      <rPr>
        <b/>
        <sz val="14"/>
        <color theme="1"/>
        <rFont val="Calibri"/>
        <family val="2"/>
        <scheme val="minor"/>
      </rPr>
      <t>Severe Mental Disorder (SMDs)</t>
    </r>
    <r>
      <rPr>
        <sz val="14"/>
        <color theme="1"/>
        <rFont val="Calibri"/>
        <family val="2"/>
        <scheme val="minor"/>
      </rPr>
      <t xml:space="preserve"> : Schizophrenia, Bipolar disorder, severe depression
</t>
    </r>
    <r>
      <rPr>
        <b/>
        <sz val="14"/>
        <color theme="1"/>
        <rFont val="Calibri"/>
        <family val="2"/>
        <scheme val="minor"/>
      </rPr>
      <t xml:space="preserve">Child &amp; Adolescent Mental Health disorder </t>
    </r>
    <r>
      <rPr>
        <sz val="14"/>
        <color theme="1"/>
        <rFont val="Calibri"/>
        <family val="2"/>
        <scheme val="minor"/>
      </rPr>
      <t xml:space="preserve">(C&amp; AMHD): Conduct disorder, Attention deficit disorder (ADHD), oppositional defiant disorder
</t>
    </r>
    <r>
      <rPr>
        <b/>
        <sz val="14"/>
        <color theme="1"/>
        <rFont val="Calibri"/>
        <family val="2"/>
        <scheme val="minor"/>
      </rPr>
      <t>Epilepsy &amp; dementia (Alzheimer's disease)</t>
    </r>
    <r>
      <rPr>
        <sz val="14"/>
        <color theme="1"/>
        <rFont val="Calibri"/>
        <family val="2"/>
        <scheme val="minor"/>
      </rPr>
      <t xml:space="preserve">
</t>
    </r>
    <r>
      <rPr>
        <b/>
        <sz val="14"/>
        <color theme="1"/>
        <rFont val="Calibri"/>
        <family val="2"/>
        <scheme val="minor"/>
      </rPr>
      <t xml:space="preserve">Substance use disorder (SUD): </t>
    </r>
    <r>
      <rPr>
        <sz val="14"/>
        <color theme="1"/>
        <rFont val="Calibri"/>
        <family val="2"/>
        <scheme val="minor"/>
      </rPr>
      <t xml:space="preserve">Tobacco, alcohol &amp; drug use disorder
</t>
    </r>
  </si>
  <si>
    <r>
      <t xml:space="preserve"> Counselled about not to miss/skip meal, take up frequent and small meals, increase physical activity and side effects of anti diabetic drugs. 
</t>
    </r>
    <r>
      <rPr>
        <b/>
        <sz val="14"/>
        <color theme="1"/>
        <rFont val="Calibri"/>
        <family val="2"/>
        <scheme val="minor"/>
      </rPr>
      <t>Hypoglycaemia</t>
    </r>
    <r>
      <rPr>
        <sz val="14"/>
        <color theme="1"/>
        <rFont val="Calibri"/>
        <family val="2"/>
        <scheme val="minor"/>
      </rPr>
      <t xml:space="preserve">: Symptoms; tremors, nervousness, anxiety, sweating, irritability, confusion, Heart beat increase, headache etc
</t>
    </r>
    <r>
      <rPr>
        <b/>
        <sz val="14"/>
        <color theme="1"/>
        <rFont val="Calibri"/>
        <family val="2"/>
        <scheme val="minor"/>
      </rPr>
      <t>Management</t>
    </r>
    <r>
      <rPr>
        <sz val="14"/>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</si>
  <si>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r>
      <rPr>
        <b/>
        <sz val="14"/>
        <color theme="1"/>
        <rFont val="Calibri"/>
        <family val="2"/>
        <scheme val="minor"/>
      </rPr>
      <t>ARI</t>
    </r>
    <r>
      <rPr>
        <sz val="14"/>
        <color theme="1"/>
        <rFont val="Calibri"/>
        <family val="2"/>
        <scheme val="minor"/>
      </rPr>
      <t xml:space="preserve">: Chest indrawing difficulty in breathing ,coughing, fever, fast breathing
</t>
    </r>
    <r>
      <rPr>
        <b/>
        <sz val="14"/>
        <color theme="1"/>
        <rFont val="Calibri"/>
        <family val="2"/>
        <scheme val="minor"/>
      </rPr>
      <t>Malnutrition</t>
    </r>
    <r>
      <rPr>
        <sz val="14"/>
        <color theme="1"/>
        <rFont val="Calibri"/>
        <family val="2"/>
        <scheme val="minor"/>
      </rPr>
      <t xml:space="preserve">: Weakness/wasting, check weight for age, check height for weight
</t>
    </r>
    <r>
      <rPr>
        <b/>
        <sz val="14"/>
        <color theme="1"/>
        <rFont val="Calibri"/>
        <family val="2"/>
        <scheme val="minor"/>
      </rPr>
      <t>Diarrhoea</t>
    </r>
    <r>
      <rPr>
        <sz val="14"/>
        <color theme="1"/>
        <rFont val="Calibri"/>
        <family val="2"/>
        <scheme val="minor"/>
      </rPr>
      <t>: Sunken eyes, lethargic, unconscious, restless, irritable, pinch skin</t>
    </r>
  </si>
  <si>
    <r>
      <rPr>
        <b/>
        <sz val="14"/>
        <rFont val="Calibri"/>
        <family val="2"/>
        <scheme val="minor"/>
      </rPr>
      <t>Young infant</t>
    </r>
    <r>
      <rPr>
        <sz val="14"/>
        <rFont val="Calibri"/>
        <family val="2"/>
        <scheme val="minor"/>
      </rPr>
      <t xml:space="preserve">- Not able to feed or convulsion or fast breathing &gt;60/ min or severe chest indrawing or axillary temp 37.5 </t>
    </r>
    <r>
      <rPr>
        <vertAlign val="superscript"/>
        <sz val="14"/>
        <rFont val="Calibri"/>
        <family val="2"/>
        <scheme val="minor"/>
      </rPr>
      <t>O</t>
    </r>
    <r>
      <rPr>
        <sz val="14"/>
        <rFont val="Calibri"/>
        <family val="2"/>
        <scheme val="minor"/>
      </rPr>
      <t xml:space="preserve">C or more or movement only when stimulated
</t>
    </r>
    <r>
      <rPr>
        <b/>
        <sz val="14"/>
        <rFont val="Calibri"/>
        <family val="2"/>
        <scheme val="minor"/>
      </rPr>
      <t>Children</t>
    </r>
    <r>
      <rPr>
        <sz val="14"/>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</si>
  <si>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4"/>
        <rFont val="Calibri"/>
        <family val="2"/>
        <scheme val="minor"/>
      </rPr>
      <t>O</t>
    </r>
    <r>
      <rPr>
        <sz val="14"/>
        <rFont val="Calibri"/>
        <family val="2"/>
        <scheme val="minor"/>
      </rPr>
      <t>C.
(4) Advise mother to keep young infant warm &amp; refer urgently to hospital</t>
    </r>
  </si>
  <si>
    <r>
      <t xml:space="preserve">Check adherence to GoI guidelines 
</t>
    </r>
    <r>
      <rPr>
        <b/>
        <sz val="14"/>
        <rFont val="Calibri"/>
        <family val="2"/>
        <scheme val="minor"/>
      </rPr>
      <t>Female Sterilization</t>
    </r>
    <r>
      <rPr>
        <sz val="14"/>
        <rFont val="Calibri"/>
        <family val="2"/>
        <scheme val="minor"/>
      </rPr>
      <t xml:space="preserve">: Certification is issued one month after the surgery or after the first menstrual period, whichever is earlier.
</t>
    </r>
    <r>
      <rPr>
        <b/>
        <sz val="14"/>
        <rFont val="Calibri"/>
        <family val="2"/>
        <scheme val="minor"/>
      </rPr>
      <t>Male Sterilization;</t>
    </r>
    <r>
      <rPr>
        <sz val="14"/>
        <rFont val="Calibri"/>
        <family val="2"/>
        <scheme val="minor"/>
      </rPr>
      <t xml:space="preserve"> Certificate is  issued only after three months once the semen examination shows no sperm, certificate  can be delayed till 6 months if the semen shows sperm after 3 months. (A</t>
    </r>
  </si>
  <si>
    <r>
      <t xml:space="preserve">Swelling (oedema), bleeding </t>
    </r>
    <r>
      <rPr>
        <b/>
        <sz val="14"/>
        <color theme="1"/>
        <rFont val="Calibri"/>
        <family val="2"/>
        <scheme val="minor"/>
      </rPr>
      <t xml:space="preserve">even spotting, </t>
    </r>
    <r>
      <rPr>
        <sz val="14"/>
        <color theme="1"/>
        <rFont val="Calibri"/>
        <family val="2"/>
        <scheme val="minor"/>
      </rPr>
      <t>blurred vision, headache, pain abdomen, vomiting, pyrexia, watery &amp; foul smelling discharge &amp; Yellow urine</t>
    </r>
  </si>
  <si>
    <r>
      <t xml:space="preserve"> Check staff competence through demonstration</t>
    </r>
    <r>
      <rPr>
        <b/>
        <sz val="14"/>
        <rFont val="Calibri"/>
        <family val="2"/>
        <scheme val="minor"/>
      </rPr>
      <t xml:space="preserve"> </t>
    </r>
    <r>
      <rPr>
        <sz val="14"/>
        <rFont val="Calibri"/>
        <family val="2"/>
        <scheme val="minor"/>
      </rPr>
      <t xml:space="preserve">Resuscitation Technique </t>
    </r>
  </si>
  <si>
    <r>
      <t xml:space="preserve">Sum of </t>
    </r>
    <r>
      <rPr>
        <i/>
        <sz val="14"/>
        <color theme="1"/>
        <rFont val="Calibri"/>
        <family val="2"/>
        <scheme val="minor"/>
      </rPr>
      <t xml:space="preserve">average satisfaction score </t>
    </r>
    <r>
      <rPr>
        <sz val="14"/>
        <color theme="1"/>
        <rFont val="Calibri"/>
        <family val="2"/>
        <scheme val="minor"/>
      </rPr>
      <t>of each respondent
(Average satisfaction score = sum total of scores of attributes/number of total attributes)</t>
    </r>
  </si>
  <si>
    <t xml:space="preserve">Virtual  Assessment Checklist </t>
  </si>
  <si>
    <t>Linkage with state specific portal/ DVDMS</t>
  </si>
  <si>
    <t>Check OPD ticket if drugs are prescribed under generic name only (specially drugs written by CHO for minor aliments)</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</si>
  <si>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</si>
  <si>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</si>
  <si>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</si>
  <si>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As per scope of services defined by state. Give full compliance in case separate AYUSH centre (as per state policy) </t>
  </si>
  <si>
    <t>Availability of drugs as per EML</t>
  </si>
  <si>
    <t>Eye ENT 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</si>
</sst>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53" x14ac:knownFonts="1">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28"/>
      <color theme="1"/>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4"/>
      <color rgb="FFFF0000"/>
      <name val="Calibri"/>
      <family val="2"/>
      <scheme val="minor"/>
    </font>
    <font>
      <sz val="14"/>
      <color theme="5"/>
      <name val="Calibri"/>
      <family val="2"/>
      <scheme val="minor"/>
    </font>
    <font>
      <sz val="14"/>
      <color rgb="FF000000"/>
      <name val="Calibri"/>
      <family val="2"/>
      <scheme val="minor"/>
    </font>
    <font>
      <i/>
      <sz val="14"/>
      <color theme="1"/>
      <name val="Calibri"/>
      <family val="2"/>
      <scheme val="minor"/>
    </font>
    <font>
      <sz val="14"/>
      <color theme="4"/>
      <name val="Calibri"/>
      <family val="2"/>
      <scheme val="minor"/>
    </font>
    <font>
      <b/>
      <sz val="14"/>
      <color rgb="FFFF0000"/>
      <name val="Calibri"/>
      <family val="2"/>
      <scheme val="minor"/>
    </font>
    <font>
      <vertAlign val="superscript"/>
      <sz val="14"/>
      <name val="Calibri"/>
      <family val="2"/>
      <scheme val="minor"/>
    </font>
    <font>
      <sz val="11"/>
      <color theme="0"/>
      <name val="Times New Roman"/>
      <family val="1"/>
    </font>
    <font>
      <sz val="12"/>
      <color theme="0"/>
      <name val="Times New Roman"/>
      <family val="1"/>
    </font>
    <font>
      <sz val="7"/>
      <color theme="0"/>
      <name val="Times New Roman"/>
      <family val="1"/>
    </font>
    <font>
      <b/>
      <sz val="20"/>
      <color theme="4"/>
      <name val="Calibri"/>
      <family val="2"/>
      <scheme val="minor"/>
    </font>
    <font>
      <b/>
      <sz val="26"/>
      <color theme="4"/>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6" fillId="0" borderId="0" applyBorder="0" applyProtection="0"/>
    <xf numFmtId="9" fontId="26" fillId="0" borderId="0" applyFont="0" applyFill="0" applyBorder="0" applyAlignment="0" applyProtection="0"/>
  </cellStyleXfs>
  <cellXfs count="437">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6" fillId="0" borderId="0" xfId="0" applyFont="1" applyAlignment="1">
      <alignment vertical="center"/>
    </xf>
    <xf numFmtId="0" fontId="4" fillId="2" borderId="6" xfId="0" applyFont="1" applyFill="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xf>
    <xf numFmtId="0" fontId="0" fillId="0" borderId="1" xfId="0" applyBorder="1" applyAlignment="1">
      <alignment horizontal="left" vertical="center" wrapText="1"/>
    </xf>
    <xf numFmtId="0" fontId="7"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8" fillId="0" borderId="7" xfId="0" applyFont="1" applyBorder="1" applyAlignment="1">
      <alignment horizontal="left" vertical="top" wrapText="1"/>
    </xf>
    <xf numFmtId="0" fontId="6" fillId="0" borderId="0" xfId="0" applyFont="1" applyAlignment="1">
      <alignment vertical="center" wrapText="1"/>
    </xf>
    <xf numFmtId="0" fontId="9" fillId="4" borderId="1" xfId="0" applyFont="1" applyFill="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center" wrapText="1"/>
    </xf>
    <xf numFmtId="0" fontId="0" fillId="0" borderId="1" xfId="0"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8" fillId="0" borderId="1" xfId="0" applyFont="1" applyBorder="1" applyAlignment="1">
      <alignment wrapText="1"/>
    </xf>
    <xf numFmtId="0" fontId="8" fillId="4" borderId="1" xfId="0" applyFont="1" applyFill="1" applyBorder="1" applyAlignment="1">
      <alignment horizontal="left" vertical="top" wrapText="1"/>
    </xf>
    <xf numFmtId="0" fontId="2" fillId="0" borderId="1" xfId="0" applyFont="1" applyBorder="1" applyAlignment="1">
      <alignment wrapText="1"/>
    </xf>
    <xf numFmtId="0" fontId="6" fillId="0" borderId="1" xfId="0" applyFont="1" applyBorder="1" applyAlignment="1">
      <alignment horizontal="left" vertical="top" wrapText="1"/>
    </xf>
    <xf numFmtId="0" fontId="2" fillId="4" borderId="1" xfId="0" applyFont="1" applyFill="1" applyBorder="1" applyAlignment="1">
      <alignment wrapText="1"/>
    </xf>
    <xf numFmtId="0" fontId="10" fillId="0" borderId="1" xfId="0" applyFont="1" applyBorder="1" applyAlignment="1">
      <alignment vertical="top" wrapText="1"/>
    </xf>
    <xf numFmtId="0" fontId="8"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0" fillId="4" borderId="1" xfId="0" applyFont="1" applyFill="1" applyBorder="1" applyAlignment="1">
      <alignment vertical="top" wrapText="1"/>
    </xf>
    <xf numFmtId="0" fontId="13" fillId="4" borderId="1" xfId="0" applyFont="1" applyFill="1" applyBorder="1" applyAlignment="1">
      <alignment vertical="top" wrapText="1"/>
    </xf>
    <xf numFmtId="0" fontId="12" fillId="0" borderId="0" xfId="0" applyFont="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top" wrapText="1"/>
    </xf>
    <xf numFmtId="0" fontId="6" fillId="0" borderId="1" xfId="0" applyFont="1" applyBorder="1" applyAlignment="1">
      <alignment horizontal="left" vertical="center"/>
    </xf>
    <xf numFmtId="0" fontId="0" fillId="0" borderId="9" xfId="0" applyBorder="1" applyAlignment="1">
      <alignment vertical="top"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6" fillId="4" borderId="1" xfId="0" applyFont="1" applyFill="1" applyBorder="1" applyAlignment="1">
      <alignment vertical="center" wrapText="1"/>
    </xf>
    <xf numFmtId="0" fontId="6" fillId="0" borderId="1" xfId="0" applyFont="1" applyBorder="1" applyAlignment="1">
      <alignment wrapText="1"/>
    </xf>
    <xf numFmtId="0" fontId="6" fillId="0" borderId="5" xfId="0" applyFont="1" applyBorder="1" applyAlignment="1">
      <alignment vertical="center" wrapText="1"/>
    </xf>
    <xf numFmtId="0" fontId="4" fillId="2" borderId="7" xfId="0" applyFont="1" applyFill="1" applyBorder="1" applyAlignment="1">
      <alignment vertical="center" wrapText="1"/>
    </xf>
    <xf numFmtId="0" fontId="9" fillId="3" borderId="1" xfId="0" applyFont="1" applyFill="1" applyBorder="1" applyAlignment="1">
      <alignment vertical="center" wrapText="1"/>
    </xf>
    <xf numFmtId="164" fontId="17" fillId="0" borderId="10" xfId="1" applyFont="1" applyBorder="1" applyAlignment="1">
      <alignment vertical="center" wrapText="1"/>
    </xf>
    <xf numFmtId="164" fontId="17" fillId="0" borderId="11" xfId="1" applyFont="1" applyBorder="1" applyAlignment="1">
      <alignment vertical="center" wrapText="1"/>
    </xf>
    <xf numFmtId="164" fontId="17" fillId="0" borderId="1" xfId="1" applyFont="1" applyBorder="1" applyAlignment="1">
      <alignment vertical="center" wrapText="1"/>
    </xf>
    <xf numFmtId="164" fontId="17" fillId="0" borderId="0" xfId="1" applyFont="1" applyBorder="1" applyAlignment="1">
      <alignment vertical="center" wrapText="1"/>
    </xf>
    <xf numFmtId="0" fontId="0" fillId="0" borderId="2" xfId="0" applyBorder="1" applyAlignment="1">
      <alignment vertical="top" wrapText="1"/>
    </xf>
    <xf numFmtId="164" fontId="17" fillId="7" borderId="11" xfId="1" applyFont="1" applyFill="1" applyBorder="1" applyAlignment="1">
      <alignment vertical="center" wrapText="1"/>
    </xf>
    <xf numFmtId="0" fontId="7" fillId="4" borderId="1" xfId="0" applyFont="1" applyFill="1" applyBorder="1" applyAlignment="1">
      <alignment vertical="center" wrapText="1"/>
    </xf>
    <xf numFmtId="0" fontId="7" fillId="0" borderId="1" xfId="0" applyFont="1" applyBorder="1" applyAlignment="1">
      <alignment vertical="center"/>
    </xf>
    <xf numFmtId="0" fontId="2" fillId="4" borderId="1" xfId="0" applyFont="1" applyFill="1" applyBorder="1" applyAlignment="1">
      <alignment vertical="top" wrapText="1"/>
    </xf>
    <xf numFmtId="0" fontId="6" fillId="0" borderId="7" xfId="0" applyFont="1" applyBorder="1" applyAlignment="1">
      <alignment vertical="center"/>
    </xf>
    <xf numFmtId="0" fontId="0" fillId="0" borderId="7" xfId="0" applyBorder="1" applyAlignment="1">
      <alignment horizontal="left" vertical="top" wrapText="1"/>
    </xf>
    <xf numFmtId="0" fontId="6"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3" fillId="3" borderId="1" xfId="0" applyFont="1" applyFill="1" applyBorder="1" applyAlignment="1">
      <alignment wrapText="1"/>
    </xf>
    <xf numFmtId="0" fontId="0" fillId="9" borderId="1" xfId="0" applyFill="1" applyBorder="1" applyAlignment="1">
      <alignment wrapText="1"/>
    </xf>
    <xf numFmtId="0" fontId="18" fillId="0" borderId="0" xfId="0" applyFont="1" applyAlignment="1">
      <alignment vertical="center" wrapText="1"/>
    </xf>
    <xf numFmtId="0" fontId="5"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top"/>
    </xf>
    <xf numFmtId="0" fontId="0" fillId="0" borderId="7" xfId="0" applyBorder="1"/>
    <xf numFmtId="0" fontId="8"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0" fillId="4" borderId="7" xfId="0" applyFont="1" applyFill="1" applyBorder="1" applyAlignment="1">
      <alignment vertical="top" wrapText="1"/>
    </xf>
    <xf numFmtId="0" fontId="0" fillId="0" borderId="7" xfId="0"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0" fillId="0" borderId="8" xfId="0" applyBorder="1" applyAlignment="1">
      <alignment wrapText="1"/>
    </xf>
    <xf numFmtId="0" fontId="6" fillId="0" borderId="7" xfId="0" applyFont="1" applyBorder="1" applyAlignment="1">
      <alignment vertical="top" wrapText="1"/>
    </xf>
    <xf numFmtId="0" fontId="2" fillId="0" borderId="7" xfId="0" applyFont="1" applyBorder="1" applyAlignment="1">
      <alignment vertical="center" wrapText="1"/>
    </xf>
    <xf numFmtId="0" fontId="6" fillId="0" borderId="7" xfId="0" applyFont="1" applyBorder="1" applyAlignment="1">
      <alignment wrapText="1"/>
    </xf>
    <xf numFmtId="0" fontId="0" fillId="0" borderId="3" xfId="0" applyBorder="1" applyAlignment="1">
      <alignment vertical="top" wrapText="1"/>
    </xf>
    <xf numFmtId="0" fontId="0" fillId="0" borderId="6" xfId="0" applyBorder="1"/>
    <xf numFmtId="0" fontId="2" fillId="3" borderId="1" xfId="0" applyFont="1" applyFill="1" applyBorder="1" applyAlignment="1">
      <alignment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5" borderId="1" xfId="0" applyFill="1" applyBorder="1"/>
    <xf numFmtId="0" fontId="8" fillId="0" borderId="1" xfId="0" applyFont="1" applyBorder="1"/>
    <xf numFmtId="0" fontId="2" fillId="6" borderId="1" xfId="0" applyFont="1" applyFill="1" applyBorder="1"/>
    <xf numFmtId="0" fontId="2" fillId="3" borderId="1" xfId="0" applyFont="1" applyFill="1" applyBorder="1" applyAlignment="1">
      <alignment horizontal="left" vertical="top" wrapText="1"/>
    </xf>
    <xf numFmtId="0" fontId="8"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3" fillId="4" borderId="6" xfId="0" applyFont="1" applyFill="1" applyBorder="1" applyAlignment="1">
      <alignment vertical="top" wrapText="1"/>
    </xf>
    <xf numFmtId="0" fontId="6" fillId="4" borderId="1" xfId="0" applyFont="1" applyFill="1" applyBorder="1" applyAlignment="1">
      <alignment vertical="center"/>
    </xf>
    <xf numFmtId="0" fontId="0" fillId="0" borderId="2" xfId="0" applyBorder="1" applyAlignment="1">
      <alignment vertical="center" wrapText="1"/>
    </xf>
    <xf numFmtId="0" fontId="8" fillId="3"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vertical="center" wrapText="1"/>
    </xf>
    <xf numFmtId="0" fontId="9" fillId="0" borderId="1" xfId="0" applyFont="1" applyBorder="1" applyAlignment="1">
      <alignment vertical="center"/>
    </xf>
    <xf numFmtId="0" fontId="8" fillId="4" borderId="7" xfId="0" applyFont="1" applyFill="1" applyBorder="1" applyAlignment="1">
      <alignment vertical="top" wrapText="1"/>
    </xf>
    <xf numFmtId="0" fontId="9" fillId="0" borderId="7" xfId="0" applyFont="1" applyBorder="1" applyAlignment="1">
      <alignment vertical="center" wrapText="1"/>
    </xf>
    <xf numFmtId="0" fontId="8" fillId="4" borderId="7" xfId="0" applyFont="1" applyFill="1" applyBorder="1" applyAlignment="1">
      <alignment horizontal="left" vertical="top" wrapText="1"/>
    </xf>
    <xf numFmtId="0" fontId="9" fillId="4" borderId="8" xfId="0" applyFont="1" applyFill="1" applyBorder="1" applyAlignment="1">
      <alignment vertical="center" wrapText="1"/>
    </xf>
    <xf numFmtId="0" fontId="9" fillId="0" borderId="1" xfId="0" applyFont="1" applyBorder="1" applyAlignment="1">
      <alignment vertical="top" wrapText="1"/>
    </xf>
    <xf numFmtId="0" fontId="8" fillId="0" borderId="0" xfId="0" applyFont="1"/>
    <xf numFmtId="0" fontId="8" fillId="8" borderId="1" xfId="0"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17" fillId="10" borderId="1" xfId="0" applyFont="1" applyFill="1" applyBorder="1" applyAlignment="1">
      <alignment vertical="top" wrapText="1"/>
    </xf>
    <xf numFmtId="0" fontId="17" fillId="4" borderId="7"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top" wrapText="1"/>
    </xf>
    <xf numFmtId="0" fontId="8" fillId="0" borderId="7" xfId="0" applyFont="1" applyBorder="1" applyAlignment="1">
      <alignment horizontal="left" vertical="center" wrapText="1"/>
    </xf>
    <xf numFmtId="0" fontId="9" fillId="0" borderId="7" xfId="0" applyFont="1" applyBorder="1" applyAlignment="1">
      <alignment vertical="top" wrapText="1"/>
    </xf>
    <xf numFmtId="0" fontId="9" fillId="0" borderId="6" xfId="0" applyFont="1" applyBorder="1" applyAlignment="1">
      <alignment vertical="center" wrapText="1"/>
    </xf>
    <xf numFmtId="0" fontId="8" fillId="4" borderId="6" xfId="0" applyFont="1" applyFill="1" applyBorder="1" applyAlignment="1">
      <alignment vertical="top" wrapText="1"/>
    </xf>
    <xf numFmtId="0" fontId="8" fillId="4" borderId="13" xfId="0" applyFont="1" applyFill="1" applyBorder="1" applyAlignment="1">
      <alignment vertical="top" wrapText="1"/>
    </xf>
    <xf numFmtId="0" fontId="9" fillId="0" borderId="7" xfId="0" applyFont="1" applyBorder="1" applyAlignment="1">
      <alignment vertical="center"/>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4" fillId="2" borderId="1" xfId="0" applyFont="1" applyFill="1" applyBorder="1" applyAlignment="1">
      <alignment vertical="top" wrapText="1"/>
    </xf>
    <xf numFmtId="0" fontId="6" fillId="3" borderId="1" xfId="0" applyFont="1" applyFill="1" applyBorder="1" applyAlignment="1">
      <alignment horizontal="left" vertical="top"/>
    </xf>
    <xf numFmtId="0" fontId="9" fillId="3" borderId="1" xfId="0" applyFont="1" applyFill="1" applyBorder="1" applyAlignment="1">
      <alignment horizontal="left" vertical="top" wrapText="1"/>
    </xf>
    <xf numFmtId="0" fontId="6" fillId="3" borderId="1" xfId="0" applyFont="1" applyFill="1" applyBorder="1" applyAlignment="1">
      <alignment vertical="top" wrapText="1"/>
    </xf>
    <xf numFmtId="0" fontId="24" fillId="0" borderId="1" xfId="0" applyFont="1" applyBorder="1" applyAlignment="1">
      <alignment horizontal="center"/>
    </xf>
    <xf numFmtId="0" fontId="24" fillId="8" borderId="1" xfId="0" applyFont="1" applyFill="1" applyBorder="1" applyAlignment="1">
      <alignment horizontal="center"/>
    </xf>
    <xf numFmtId="0" fontId="24" fillId="12" borderId="1" xfId="0" applyFont="1" applyFill="1" applyBorder="1" applyAlignment="1">
      <alignment horizontal="center"/>
    </xf>
    <xf numFmtId="0" fontId="0" fillId="0" borderId="0" xfId="0" applyAlignment="1">
      <alignment wrapText="1"/>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25" fillId="0" borderId="1" xfId="0" applyFont="1" applyBorder="1" applyAlignment="1">
      <alignment horizontal="left" vertical="center" wrapText="1"/>
    </xf>
    <xf numFmtId="0" fontId="8" fillId="0" borderId="0" xfId="0" applyFont="1" applyAlignment="1">
      <alignment horizontal="center"/>
    </xf>
    <xf numFmtId="0" fontId="21" fillId="0" borderId="1" xfId="0" applyFont="1" applyBorder="1" applyAlignment="1">
      <alignment horizontal="left" vertical="center" wrapText="1"/>
    </xf>
    <xf numFmtId="0" fontId="28" fillId="15" borderId="7" xfId="0" applyFont="1" applyFill="1" applyBorder="1" applyAlignment="1">
      <alignment horizontal="center" vertical="center" wrapText="1"/>
    </xf>
    <xf numFmtId="0" fontId="0" fillId="0" borderId="0" xfId="0" applyAlignment="1">
      <alignment horizontal="center"/>
    </xf>
    <xf numFmtId="0" fontId="30" fillId="16" borderId="1" xfId="0" applyFont="1" applyFill="1" applyBorder="1" applyAlignment="1">
      <alignment horizontal="center" vertical="center" wrapText="1"/>
    </xf>
    <xf numFmtId="9" fontId="21" fillId="17" borderId="1" xfId="0" applyNumberFormat="1" applyFont="1" applyFill="1" applyBorder="1" applyAlignment="1">
      <alignment horizontal="center" vertical="center"/>
    </xf>
    <xf numFmtId="0" fontId="5" fillId="13" borderId="1" xfId="0" applyFont="1" applyFill="1" applyBorder="1" applyAlignment="1">
      <alignment horizontal="left" vertical="center" wrapText="1"/>
    </xf>
    <xf numFmtId="0" fontId="4" fillId="14" borderId="7"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5" fillId="13" borderId="1" xfId="0" applyFont="1" applyFill="1" applyBorder="1" applyAlignment="1">
      <alignment horizontal="center" vertical="center" wrapText="1"/>
    </xf>
    <xf numFmtId="0" fontId="6" fillId="13" borderId="1" xfId="0" applyFont="1" applyFill="1" applyBorder="1" applyAlignment="1">
      <alignment horizontal="center"/>
    </xf>
    <xf numFmtId="0" fontId="34" fillId="15" borderId="1" xfId="0" applyFont="1" applyFill="1" applyBorder="1" applyAlignment="1">
      <alignment wrapText="1"/>
    </xf>
    <xf numFmtId="0" fontId="34"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5" fillId="0" borderId="0" xfId="0" applyFont="1"/>
    <xf numFmtId="0" fontId="18" fillId="0" borderId="0" xfId="0" applyFont="1" applyAlignment="1">
      <alignment vertical="center"/>
    </xf>
    <xf numFmtId="0" fontId="18" fillId="0" borderId="0" xfId="0" applyFont="1" applyAlignment="1">
      <alignment horizontal="center" vertical="center"/>
    </xf>
    <xf numFmtId="0" fontId="35" fillId="0" borderId="0" xfId="0" applyFont="1" applyAlignment="1">
      <alignment horizontal="center"/>
    </xf>
    <xf numFmtId="9" fontId="18" fillId="0" borderId="0" xfId="2" applyFont="1" applyFill="1" applyBorder="1" applyAlignment="1">
      <alignment horizontal="center" vertical="center" wrapText="1"/>
    </xf>
    <xf numFmtId="0" fontId="3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21"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protection locked="0"/>
    </xf>
    <xf numFmtId="0" fontId="4" fillId="14" borderId="7"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xf>
    <xf numFmtId="9" fontId="35" fillId="0" borderId="0" xfId="2" applyFont="1" applyFill="1" applyBorder="1"/>
    <xf numFmtId="0" fontId="22" fillId="11" borderId="8" xfId="0" applyFont="1" applyFill="1" applyBorder="1" applyAlignment="1">
      <alignment horizontal="center" vertical="center" wrapText="1"/>
    </xf>
    <xf numFmtId="0" fontId="37" fillId="0" borderId="0" xfId="0" applyFont="1" applyAlignment="1">
      <alignment wrapText="1"/>
    </xf>
    <xf numFmtId="0" fontId="22" fillId="2" borderId="1" xfId="0" applyFont="1" applyFill="1" applyBorder="1" applyAlignment="1">
      <alignment vertical="center" wrapText="1"/>
    </xf>
    <xf numFmtId="0" fontId="38" fillId="0" borderId="1" xfId="0" applyFont="1" applyBorder="1" applyAlignment="1">
      <alignment horizontal="center" vertical="center" wrapText="1"/>
    </xf>
    <xf numFmtId="0" fontId="38" fillId="0" borderId="7" xfId="0" applyFont="1" applyBorder="1" applyAlignment="1">
      <alignment horizontal="center" vertical="center" wrapText="1"/>
    </xf>
    <xf numFmtId="0" fontId="39" fillId="0" borderId="0" xfId="0" applyFont="1"/>
    <xf numFmtId="0" fontId="37" fillId="0" borderId="0" xfId="0" applyFont="1"/>
    <xf numFmtId="9" fontId="39" fillId="0" borderId="0" xfId="2" applyFont="1"/>
    <xf numFmtId="0" fontId="39" fillId="0" borderId="16" xfId="0" applyFont="1" applyBorder="1"/>
    <xf numFmtId="0" fontId="37" fillId="4" borderId="1" xfId="0" applyFont="1" applyFill="1" applyBorder="1" applyAlignment="1">
      <alignment vertical="center"/>
    </xf>
    <xf numFmtId="0" fontId="37" fillId="0" borderId="1" xfId="0" applyFont="1" applyBorder="1" applyAlignment="1">
      <alignment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0" fontId="40" fillId="4" borderId="1" xfId="0" applyFont="1" applyFill="1" applyBorder="1" applyAlignment="1" applyProtection="1">
      <alignment horizontal="center" vertical="center"/>
      <protection locked="0"/>
    </xf>
    <xf numFmtId="0" fontId="37" fillId="4" borderId="1" xfId="0" applyFont="1" applyFill="1" applyBorder="1" applyAlignment="1" applyProtection="1">
      <alignment vertical="center"/>
      <protection locked="0"/>
    </xf>
    <xf numFmtId="0" fontId="39" fillId="0" borderId="13" xfId="0" applyFont="1" applyBorder="1"/>
    <xf numFmtId="0" fontId="37" fillId="0" borderId="1" xfId="0" applyFont="1" applyBorder="1"/>
    <xf numFmtId="0" fontId="37" fillId="0" borderId="1" xfId="0" applyFont="1" applyBorder="1" applyAlignment="1">
      <alignment vertical="top" wrapText="1"/>
    </xf>
    <xf numFmtId="0" fontId="37" fillId="5" borderId="1" xfId="0" applyFont="1" applyFill="1" applyBorder="1" applyProtection="1">
      <protection locked="0"/>
    </xf>
    <xf numFmtId="0" fontId="37" fillId="4" borderId="1" xfId="0" applyFont="1" applyFill="1" applyBorder="1" applyAlignment="1">
      <alignment vertical="center" wrapText="1"/>
    </xf>
    <xf numFmtId="0" fontId="37" fillId="0" borderId="0" xfId="0" applyFont="1" applyAlignment="1">
      <alignment vertical="center" wrapText="1"/>
    </xf>
    <xf numFmtId="0" fontId="37" fillId="0" borderId="1" xfId="0" applyFont="1" applyBorder="1" applyAlignment="1">
      <alignment horizontal="left" vertical="center" wrapText="1"/>
    </xf>
    <xf numFmtId="0" fontId="40" fillId="0" borderId="1" xfId="0" applyFont="1" applyBorder="1" applyAlignment="1">
      <alignment vertical="center" wrapText="1"/>
    </xf>
    <xf numFmtId="0" fontId="40" fillId="0" borderId="1" xfId="0" applyFont="1" applyBorder="1" applyAlignment="1">
      <alignment vertical="top" wrapText="1"/>
    </xf>
    <xf numFmtId="0" fontId="40" fillId="0" borderId="1" xfId="0" applyFont="1" applyBorder="1" applyAlignment="1">
      <alignment wrapText="1"/>
    </xf>
    <xf numFmtId="0" fontId="40" fillId="0" borderId="0" xfId="0" applyFont="1" applyAlignment="1">
      <alignment wrapText="1"/>
    </xf>
    <xf numFmtId="0" fontId="37" fillId="0" borderId="0" xfId="0" applyFont="1" applyProtection="1">
      <protection locked="0"/>
    </xf>
    <xf numFmtId="0" fontId="39" fillId="0" borderId="1" xfId="0" applyFont="1" applyBorder="1"/>
    <xf numFmtId="0" fontId="37" fillId="0" borderId="2" xfId="0" applyFont="1" applyBorder="1" applyAlignment="1">
      <alignment vertical="center" wrapText="1"/>
    </xf>
    <xf numFmtId="0" fontId="40" fillId="4" borderId="1" xfId="0" applyFont="1" applyFill="1" applyBorder="1" applyAlignment="1">
      <alignment vertical="center" wrapText="1"/>
    </xf>
    <xf numFmtId="0" fontId="37" fillId="0" borderId="0" xfId="0" applyFont="1" applyAlignment="1">
      <alignment horizontal="center" vertical="center"/>
    </xf>
    <xf numFmtId="0" fontId="37" fillId="4" borderId="1" xfId="0" applyFont="1" applyFill="1" applyBorder="1" applyAlignment="1">
      <alignment horizontal="center" vertical="center"/>
    </xf>
    <xf numFmtId="0" fontId="22" fillId="2" borderId="7" xfId="0" applyFont="1" applyFill="1" applyBorder="1" applyAlignment="1">
      <alignment vertical="center" wrapText="1"/>
    </xf>
    <xf numFmtId="0" fontId="40" fillId="0" borderId="7" xfId="0" applyFont="1" applyBorder="1" applyAlignment="1">
      <alignment vertical="top" wrapText="1"/>
    </xf>
    <xf numFmtId="0" fontId="37" fillId="0" borderId="1" xfId="0" applyFont="1" applyBorder="1" applyAlignment="1">
      <alignment horizontal="center" vertical="center" wrapText="1"/>
    </xf>
    <xf numFmtId="0" fontId="40" fillId="0" borderId="1" xfId="0" applyFont="1" applyBorder="1" applyAlignment="1" applyProtection="1">
      <alignment horizontal="center"/>
      <protection locked="0"/>
    </xf>
    <xf numFmtId="0" fontId="37" fillId="0" borderId="1" xfId="0" applyFont="1" applyBorder="1" applyProtection="1">
      <protection locked="0"/>
    </xf>
    <xf numFmtId="0" fontId="41" fillId="4" borderId="1" xfId="0" applyFont="1" applyFill="1" applyBorder="1" applyAlignment="1" applyProtection="1">
      <alignment vertical="center" wrapText="1"/>
      <protection locked="0"/>
    </xf>
    <xf numFmtId="0" fontId="37" fillId="4" borderId="1" xfId="0" applyFont="1" applyFill="1" applyBorder="1" applyAlignment="1" applyProtection="1">
      <alignment vertical="center" wrapText="1"/>
      <protection locked="0"/>
    </xf>
    <xf numFmtId="0" fontId="37" fillId="0" borderId="7" xfId="0" applyFont="1" applyBorder="1" applyAlignment="1">
      <alignment vertical="center" wrapText="1"/>
    </xf>
    <xf numFmtId="0" fontId="41" fillId="4" borderId="1" xfId="0" applyFont="1" applyFill="1" applyBorder="1" applyProtection="1">
      <protection locked="0"/>
    </xf>
    <xf numFmtId="0" fontId="37" fillId="0" borderId="7" xfId="0" applyFont="1" applyBorder="1" applyAlignment="1">
      <alignment vertical="top" wrapText="1"/>
    </xf>
    <xf numFmtId="0" fontId="37" fillId="0" borderId="7" xfId="0" applyFont="1" applyBorder="1" applyAlignment="1">
      <alignment wrapText="1"/>
    </xf>
    <xf numFmtId="0" fontId="40" fillId="0" borderId="7" xfId="0" applyFont="1" applyBorder="1" applyAlignment="1">
      <alignment vertical="center" wrapText="1"/>
    </xf>
    <xf numFmtId="0" fontId="40" fillId="0" borderId="1" xfId="0" applyFont="1" applyBorder="1" applyAlignment="1">
      <alignment horizontal="center" vertical="center" wrapText="1"/>
    </xf>
    <xf numFmtId="0" fontId="37" fillId="0" borderId="7" xfId="0" applyFont="1" applyBorder="1" applyAlignment="1">
      <alignment vertical="center"/>
    </xf>
    <xf numFmtId="0" fontId="40" fillId="0" borderId="1" xfId="0" applyFont="1" applyBorder="1" applyAlignment="1" applyProtection="1">
      <alignment horizontal="center" vertical="center"/>
      <protection locked="0"/>
    </xf>
    <xf numFmtId="0" fontId="40" fillId="0" borderId="7" xfId="0" applyFont="1" applyBorder="1" applyAlignment="1">
      <alignment horizontal="left" vertical="top" wrapText="1"/>
    </xf>
    <xf numFmtId="0" fontId="37" fillId="0" borderId="1" xfId="0" applyFont="1" applyBorder="1" applyAlignment="1" applyProtection="1">
      <alignment wrapText="1"/>
      <protection locked="0"/>
    </xf>
    <xf numFmtId="0" fontId="40" fillId="0" borderId="7" xfId="0" applyFont="1" applyBorder="1" applyAlignment="1">
      <alignment wrapText="1"/>
    </xf>
    <xf numFmtId="0" fontId="37" fillId="0" borderId="7" xfId="0" applyFont="1" applyBorder="1" applyAlignment="1">
      <alignment vertical="top"/>
    </xf>
    <xf numFmtId="0" fontId="37" fillId="0" borderId="1" xfId="0" applyFont="1" applyBorder="1" applyAlignment="1">
      <alignment horizontal="left" vertical="top" wrapText="1"/>
    </xf>
    <xf numFmtId="0" fontId="40" fillId="0" borderId="1" xfId="0" applyFont="1" applyBorder="1" applyAlignment="1">
      <alignment horizontal="center" vertical="center"/>
    </xf>
    <xf numFmtId="0" fontId="40" fillId="0" borderId="1" xfId="0" applyFont="1" applyBorder="1" applyProtection="1">
      <protection locked="0"/>
    </xf>
    <xf numFmtId="0" fontId="37" fillId="0" borderId="8" xfId="0" applyFont="1" applyBorder="1" applyAlignment="1">
      <alignment vertical="center" wrapText="1"/>
    </xf>
    <xf numFmtId="0" fontId="40" fillId="0" borderId="1" xfId="0" applyFont="1" applyBorder="1"/>
    <xf numFmtId="0" fontId="40" fillId="4" borderId="1" xfId="0" applyFont="1" applyFill="1" applyBorder="1" applyAlignment="1" applyProtection="1">
      <alignment horizontal="center" wrapText="1"/>
      <protection locked="0"/>
    </xf>
    <xf numFmtId="0" fontId="37" fillId="0" borderId="1" xfId="0" applyFont="1" applyBorder="1" applyAlignment="1" applyProtection="1">
      <alignment vertical="top" wrapText="1"/>
      <protection locked="0"/>
    </xf>
    <xf numFmtId="0" fontId="40" fillId="0" borderId="1" xfId="0" applyFont="1" applyBorder="1" applyAlignment="1">
      <alignment horizontal="left" vertical="top" wrapText="1"/>
    </xf>
    <xf numFmtId="0" fontId="40" fillId="4" borderId="1" xfId="0" applyFont="1" applyFill="1" applyBorder="1" applyAlignment="1">
      <alignment horizontal="left" vertical="top" wrapText="1"/>
    </xf>
    <xf numFmtId="0" fontId="37" fillId="0" borderId="5" xfId="0" applyFont="1" applyBorder="1" applyProtection="1">
      <protection locked="0"/>
    </xf>
    <xf numFmtId="0" fontId="37" fillId="0" borderId="1" xfId="0" applyFont="1" applyBorder="1" applyAlignment="1">
      <alignment vertical="center"/>
    </xf>
    <xf numFmtId="0" fontId="37" fillId="0" borderId="0" xfId="0" applyFont="1" applyAlignment="1">
      <alignment vertical="center"/>
    </xf>
    <xf numFmtId="0" fontId="37" fillId="4" borderId="1" xfId="0" applyFont="1" applyFill="1" applyBorder="1" applyAlignment="1">
      <alignment wrapText="1"/>
    </xf>
    <xf numFmtId="0" fontId="37" fillId="4" borderId="7" xfId="0" applyFont="1" applyFill="1" applyBorder="1" applyAlignment="1">
      <alignment wrapText="1"/>
    </xf>
    <xf numFmtId="0" fontId="40" fillId="4" borderId="7" xfId="0" applyFont="1" applyFill="1" applyBorder="1" applyAlignment="1">
      <alignment wrapText="1"/>
    </xf>
    <xf numFmtId="0" fontId="40" fillId="4" borderId="1" xfId="0" applyFont="1" applyFill="1" applyBorder="1" applyAlignment="1">
      <alignment wrapText="1"/>
    </xf>
    <xf numFmtId="0" fontId="37" fillId="4" borderId="13" xfId="0" applyFont="1" applyFill="1" applyBorder="1" applyAlignment="1">
      <alignment wrapText="1"/>
    </xf>
    <xf numFmtId="0" fontId="37" fillId="4" borderId="1" xfId="0" applyFont="1" applyFill="1" applyBorder="1" applyAlignment="1">
      <alignment horizontal="left" vertical="top" wrapText="1"/>
    </xf>
    <xf numFmtId="0" fontId="43" fillId="0" borderId="1" xfId="0" applyFont="1" applyBorder="1" applyAlignment="1">
      <alignment vertical="top" wrapText="1"/>
    </xf>
    <xf numFmtId="0" fontId="40" fillId="4" borderId="1" xfId="0" applyFont="1" applyFill="1" applyBorder="1" applyAlignment="1">
      <alignment vertical="top" wrapText="1"/>
    </xf>
    <xf numFmtId="0" fontId="37" fillId="4" borderId="1" xfId="0" applyFont="1" applyFill="1" applyBorder="1" applyAlignment="1">
      <alignment horizontal="center" vertical="center" wrapText="1"/>
    </xf>
    <xf numFmtId="0" fontId="37" fillId="0" borderId="6" xfId="0" applyFont="1" applyBorder="1" applyAlignment="1">
      <alignment vertical="center" wrapText="1"/>
    </xf>
    <xf numFmtId="0" fontId="37" fillId="0" borderId="0" xfId="0" applyFont="1" applyAlignment="1">
      <alignment horizontal="left" vertical="top" wrapText="1"/>
    </xf>
    <xf numFmtId="0" fontId="37" fillId="0" borderId="13" xfId="0" applyFont="1" applyBorder="1" applyAlignment="1">
      <alignment vertical="top" wrapText="1"/>
    </xf>
    <xf numFmtId="0" fontId="37" fillId="0" borderId="6" xfId="0" applyFont="1" applyBorder="1" applyAlignment="1">
      <alignment horizontal="center" vertical="center" wrapText="1"/>
    </xf>
    <xf numFmtId="0" fontId="40" fillId="0" borderId="6" xfId="0" applyFont="1" applyBorder="1" applyAlignment="1" applyProtection="1">
      <alignment horizontal="center"/>
      <protection locked="0"/>
    </xf>
    <xf numFmtId="0" fontId="37" fillId="0" borderId="6" xfId="0" applyFont="1" applyBorder="1" applyProtection="1">
      <protection locked="0"/>
    </xf>
    <xf numFmtId="0" fontId="40" fillId="0" borderId="13" xfId="0" applyFont="1" applyBorder="1" applyAlignment="1">
      <alignment vertical="top" wrapText="1"/>
    </xf>
    <xf numFmtId="0" fontId="40" fillId="0" borderId="6" xfId="0" applyFont="1" applyBorder="1" applyAlignment="1">
      <alignment vertical="top" wrapText="1"/>
    </xf>
    <xf numFmtId="0" fontId="37" fillId="0" borderId="0" xfId="0" applyFont="1" applyAlignment="1">
      <alignment horizontal="center" vertical="center" wrapText="1"/>
    </xf>
    <xf numFmtId="0" fontId="43" fillId="4" borderId="1" xfId="0" applyFont="1" applyFill="1" applyBorder="1" applyAlignment="1">
      <alignment horizontal="center" vertical="center" wrapText="1"/>
    </xf>
    <xf numFmtId="0" fontId="37" fillId="4" borderId="1" xfId="0" applyFont="1" applyFill="1" applyBorder="1" applyAlignment="1">
      <alignment vertical="top" wrapText="1"/>
    </xf>
    <xf numFmtId="0" fontId="43" fillId="4" borderId="7" xfId="0" applyFont="1" applyFill="1" applyBorder="1" applyAlignment="1">
      <alignment vertical="top" wrapText="1"/>
    </xf>
    <xf numFmtId="0" fontId="37" fillId="4" borderId="1" xfId="0" applyFont="1" applyFill="1" applyBorder="1" applyAlignment="1" applyProtection="1">
      <alignment vertical="top" wrapText="1"/>
      <protection locked="0"/>
    </xf>
    <xf numFmtId="0" fontId="42" fillId="0" borderId="1" xfId="0" applyFont="1" applyBorder="1" applyAlignment="1" applyProtection="1">
      <alignment vertical="top" wrapText="1"/>
      <protection locked="0"/>
    </xf>
    <xf numFmtId="0" fontId="22" fillId="2" borderId="6" xfId="0" applyFont="1" applyFill="1" applyBorder="1" applyAlignment="1">
      <alignment vertical="center" wrapText="1"/>
    </xf>
    <xf numFmtId="0" fontId="45" fillId="0" borderId="0" xfId="0" applyFont="1" applyAlignment="1">
      <alignment vertical="center" wrapText="1"/>
    </xf>
    <xf numFmtId="0" fontId="40" fillId="0" borderId="6" xfId="0" applyFont="1" applyBorder="1" applyAlignment="1">
      <alignment vertical="center" wrapText="1"/>
    </xf>
    <xf numFmtId="0" fontId="37" fillId="4" borderId="6" xfId="0" applyFont="1" applyFill="1" applyBorder="1" applyAlignment="1">
      <alignment vertical="top" wrapText="1"/>
    </xf>
    <xf numFmtId="0" fontId="37" fillId="4" borderId="13" xfId="0" applyFont="1" applyFill="1" applyBorder="1" applyAlignment="1">
      <alignment vertical="top" wrapText="1"/>
    </xf>
    <xf numFmtId="0" fontId="41" fillId="0" borderId="6" xfId="0" applyFont="1" applyBorder="1" applyAlignment="1" applyProtection="1">
      <alignment wrapText="1"/>
      <protection locked="0"/>
    </xf>
    <xf numFmtId="0" fontId="37" fillId="4" borderId="7" xfId="0" applyFont="1" applyFill="1" applyBorder="1" applyAlignment="1">
      <alignment vertical="top" wrapText="1"/>
    </xf>
    <xf numFmtId="0" fontId="45" fillId="0" borderId="1" xfId="0" applyFont="1" applyBorder="1" applyAlignment="1">
      <alignment vertical="center" wrapText="1"/>
    </xf>
    <xf numFmtId="0" fontId="42" fillId="4" borderId="1" xfId="0" applyFont="1" applyFill="1" applyBorder="1" applyAlignment="1" applyProtection="1">
      <alignment vertical="top" wrapText="1"/>
      <protection locked="0"/>
    </xf>
    <xf numFmtId="0" fontId="40" fillId="4" borderId="1" xfId="0" applyFont="1" applyFill="1" applyBorder="1" applyAlignment="1" applyProtection="1">
      <alignment vertical="top" wrapText="1"/>
      <protection locked="0"/>
    </xf>
    <xf numFmtId="0" fontId="41" fillId="0" borderId="1" xfId="0" applyFont="1" applyBorder="1" applyAlignment="1">
      <alignment vertical="center" wrapText="1"/>
    </xf>
    <xf numFmtId="0" fontId="42" fillId="0" borderId="1" xfId="0" applyFont="1" applyBorder="1" applyAlignment="1">
      <alignment vertical="center" wrapText="1"/>
    </xf>
    <xf numFmtId="0" fontId="40" fillId="4" borderId="1" xfId="0" applyFont="1" applyFill="1" applyBorder="1" applyAlignment="1" applyProtection="1">
      <alignment horizontal="center" vertical="center" wrapText="1"/>
      <protection locked="0"/>
    </xf>
    <xf numFmtId="0" fontId="40" fillId="4" borderId="1" xfId="0" applyFont="1" applyFill="1" applyBorder="1" applyAlignment="1">
      <alignment horizontal="center" vertical="center" wrapText="1"/>
    </xf>
    <xf numFmtId="0" fontId="37" fillId="0" borderId="7" xfId="0" applyFont="1" applyBorder="1" applyAlignment="1">
      <alignment horizontal="left" vertical="center" wrapText="1"/>
    </xf>
    <xf numFmtId="0" fontId="37" fillId="0" borderId="1" xfId="0" applyFont="1" applyBorder="1" applyAlignment="1" applyProtection="1">
      <alignment vertical="center" wrapText="1"/>
      <protection locked="0"/>
    </xf>
    <xf numFmtId="0" fontId="40" fillId="0" borderId="8" xfId="0" applyFont="1" applyBorder="1" applyAlignment="1">
      <alignment wrapText="1"/>
    </xf>
    <xf numFmtId="0" fontId="37" fillId="0" borderId="9" xfId="0" applyFont="1" applyBorder="1" applyAlignment="1">
      <alignment vertical="top" wrapText="1"/>
    </xf>
    <xf numFmtId="0" fontId="40" fillId="0" borderId="1" xfId="0" applyFont="1" applyBorder="1" applyAlignment="1">
      <alignment horizontal="left" vertical="center" wrapText="1"/>
    </xf>
    <xf numFmtId="0" fontId="37" fillId="0" borderId="7" xfId="0" applyFont="1" applyBorder="1" applyAlignment="1">
      <alignment horizontal="left" vertical="top" wrapText="1"/>
    </xf>
    <xf numFmtId="0" fontId="46" fillId="0" borderId="1" xfId="0" applyFont="1" applyBorder="1" applyAlignment="1">
      <alignment horizontal="left" vertical="center" wrapText="1"/>
    </xf>
    <xf numFmtId="0" fontId="40" fillId="0" borderId="1" xfId="0" applyFont="1" applyBorder="1" applyAlignment="1">
      <alignment horizontal="left" wrapText="1"/>
    </xf>
    <xf numFmtId="0" fontId="37" fillId="0" borderId="13" xfId="0" applyFont="1" applyBorder="1" applyAlignment="1">
      <alignment wrapText="1"/>
    </xf>
    <xf numFmtId="0" fontId="37" fillId="4" borderId="1" xfId="0" applyFont="1" applyFill="1" applyBorder="1" applyAlignment="1" applyProtection="1">
      <alignment wrapText="1"/>
      <protection locked="0"/>
    </xf>
    <xf numFmtId="0" fontId="37" fillId="4" borderId="1" xfId="0" applyFont="1" applyFill="1" applyBorder="1" applyProtection="1">
      <protection locked="0"/>
    </xf>
    <xf numFmtId="0" fontId="37" fillId="0" borderId="5" xfId="0" applyFont="1" applyBorder="1" applyAlignment="1">
      <alignment horizontal="center" vertical="center" wrapText="1"/>
    </xf>
    <xf numFmtId="0" fontId="40" fillId="0" borderId="1" xfId="0" applyFont="1" applyBorder="1" applyAlignment="1" applyProtection="1">
      <alignment horizontal="center" wrapText="1"/>
      <protection locked="0"/>
    </xf>
    <xf numFmtId="0" fontId="37" fillId="0" borderId="5" xfId="0" applyFont="1" applyBorder="1" applyAlignment="1">
      <alignment vertical="center" wrapText="1"/>
    </xf>
    <xf numFmtId="0" fontId="40" fillId="4" borderId="7" xfId="0" applyFont="1" applyFill="1" applyBorder="1" applyAlignment="1">
      <alignment horizontal="left" vertical="top" wrapText="1"/>
    </xf>
    <xf numFmtId="0" fontId="37" fillId="4" borderId="7" xfId="0" applyFont="1" applyFill="1" applyBorder="1" applyAlignment="1">
      <alignment horizontal="left" vertical="top" wrapText="1"/>
    </xf>
    <xf numFmtId="0" fontId="37" fillId="0" borderId="6" xfId="0" applyFont="1" applyBorder="1" applyAlignment="1">
      <alignment vertical="top" wrapText="1"/>
    </xf>
    <xf numFmtId="0" fontId="37" fillId="0" borderId="13" xfId="0" applyFont="1" applyBorder="1" applyAlignment="1">
      <alignment horizontal="left" vertical="top" wrapText="1"/>
    </xf>
    <xf numFmtId="0" fontId="40" fillId="0" borderId="13" xfId="0" applyFont="1" applyBorder="1" applyAlignment="1">
      <alignment horizontal="left" vertical="top" wrapText="1"/>
    </xf>
    <xf numFmtId="164" fontId="40" fillId="0" borderId="10" xfId="1" applyFont="1" applyBorder="1" applyAlignment="1">
      <alignment vertical="center" wrapText="1"/>
    </xf>
    <xf numFmtId="0" fontId="37" fillId="0" borderId="3" xfId="0" applyFont="1" applyBorder="1" applyAlignment="1">
      <alignment vertical="top" wrapText="1"/>
    </xf>
    <xf numFmtId="164" fontId="40" fillId="0" borderId="11" xfId="1" applyFont="1" applyBorder="1" applyAlignment="1">
      <alignment vertical="center" wrapText="1"/>
    </xf>
    <xf numFmtId="164" fontId="40" fillId="0" borderId="1" xfId="1" applyFont="1" applyBorder="1" applyAlignment="1">
      <alignment vertical="center" wrapText="1"/>
    </xf>
    <xf numFmtId="0" fontId="37" fillId="0" borderId="2" xfId="0" applyFont="1" applyBorder="1" applyAlignment="1">
      <alignment vertical="top" wrapText="1"/>
    </xf>
    <xf numFmtId="0" fontId="40" fillId="4" borderId="8" xfId="0" applyFont="1" applyFill="1" applyBorder="1" applyAlignment="1">
      <alignment vertical="center" wrapText="1"/>
    </xf>
    <xf numFmtId="0" fontId="40" fillId="4" borderId="7" xfId="0" applyFont="1" applyFill="1" applyBorder="1" applyAlignment="1">
      <alignment vertical="top" wrapText="1"/>
    </xf>
    <xf numFmtId="0" fontId="40" fillId="10" borderId="1" xfId="0" applyFont="1" applyFill="1" applyBorder="1" applyAlignment="1">
      <alignment vertical="top" wrapText="1"/>
    </xf>
    <xf numFmtId="164" fontId="40" fillId="7" borderId="11" xfId="1" applyFont="1" applyFill="1" applyBorder="1" applyAlignment="1">
      <alignment vertical="center" wrapText="1"/>
    </xf>
    <xf numFmtId="0" fontId="40" fillId="0" borderId="0" xfId="0" applyFont="1" applyAlignment="1">
      <alignment vertical="center" wrapText="1"/>
    </xf>
    <xf numFmtId="0" fontId="41" fillId="4" borderId="1" xfId="0" applyFont="1" applyFill="1" applyBorder="1" applyAlignment="1">
      <alignment vertical="center" wrapText="1"/>
    </xf>
    <xf numFmtId="0" fontId="40" fillId="4" borderId="1" xfId="0" applyFont="1" applyFill="1" applyBorder="1" applyAlignment="1" applyProtection="1">
      <alignment horizontal="center" vertical="top" wrapText="1"/>
      <protection locked="0"/>
    </xf>
    <xf numFmtId="0" fontId="37" fillId="0" borderId="5" xfId="0" applyFont="1" applyBorder="1" applyAlignment="1">
      <alignment vertical="top" wrapText="1"/>
    </xf>
    <xf numFmtId="0" fontId="40" fillId="0" borderId="5" xfId="0" applyFont="1" applyBorder="1" applyAlignment="1">
      <alignment vertical="top" wrapText="1"/>
    </xf>
    <xf numFmtId="0" fontId="37" fillId="4" borderId="5" xfId="0" applyFont="1" applyFill="1" applyBorder="1" applyAlignment="1">
      <alignment horizontal="left" vertical="top" wrapText="1"/>
    </xf>
    <xf numFmtId="0" fontId="37" fillId="4" borderId="5" xfId="0" applyFont="1" applyFill="1" applyBorder="1" applyAlignment="1">
      <alignment vertical="top" wrapText="1"/>
    </xf>
    <xf numFmtId="0" fontId="37" fillId="5" borderId="1" xfId="0" applyFont="1" applyFill="1" applyBorder="1" applyAlignment="1" applyProtection="1">
      <alignment vertical="top" wrapText="1"/>
      <protection locked="0"/>
    </xf>
    <xf numFmtId="0" fontId="39" fillId="0" borderId="2" xfId="0" applyFont="1" applyBorder="1" applyAlignment="1">
      <alignment horizontal="left" vertical="top" wrapText="1"/>
    </xf>
    <xf numFmtId="0" fontId="37" fillId="0" borderId="7" xfId="0" applyFont="1" applyBorder="1" applyProtection="1">
      <protection locked="0"/>
    </xf>
    <xf numFmtId="0" fontId="37" fillId="4" borderId="7" xfId="0" applyFont="1" applyFill="1" applyBorder="1" applyProtection="1">
      <protection locked="0"/>
    </xf>
    <xf numFmtId="0" fontId="35" fillId="0" borderId="1" xfId="0" applyFont="1" applyBorder="1" applyAlignment="1">
      <alignment wrapText="1"/>
    </xf>
    <xf numFmtId="0" fontId="35" fillId="0" borderId="1" xfId="0" applyFont="1" applyBorder="1"/>
    <xf numFmtId="0" fontId="34" fillId="0" borderId="1" xfId="0" applyFont="1" applyBorder="1" applyAlignment="1">
      <alignment horizontal="center" wrapText="1"/>
    </xf>
    <xf numFmtId="0" fontId="18" fillId="0" borderId="1" xfId="0" applyFont="1" applyBorder="1" applyAlignment="1">
      <alignment vertical="center" wrapText="1"/>
    </xf>
    <xf numFmtId="2" fontId="18" fillId="0" borderId="1" xfId="0" applyNumberFormat="1" applyFont="1" applyBorder="1" applyAlignment="1">
      <alignment horizontal="center" vertical="center" wrapText="1"/>
    </xf>
    <xf numFmtId="0" fontId="35" fillId="0" borderId="1" xfId="0" applyFont="1" applyBorder="1" applyAlignment="1">
      <alignment horizont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9" fontId="18" fillId="0" borderId="0" xfId="2" applyFont="1" applyFill="1" applyBorder="1" applyAlignment="1">
      <alignment horizontal="center" vertical="center"/>
    </xf>
    <xf numFmtId="0" fontId="48" fillId="0" borderId="0" xfId="0" applyFont="1" applyAlignment="1">
      <alignment horizontal="left"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49" fillId="0" borderId="0" xfId="0" applyFont="1" applyAlignment="1">
      <alignment wrapText="1"/>
    </xf>
    <xf numFmtId="0" fontId="49" fillId="0" borderId="0" xfId="0" applyFont="1" applyAlignment="1">
      <alignment vertical="center" wrapText="1"/>
    </xf>
    <xf numFmtId="0" fontId="41" fillId="0" borderId="0" xfId="0" applyFont="1"/>
    <xf numFmtId="0" fontId="41" fillId="0" borderId="1" xfId="0" applyFont="1" applyBorder="1" applyAlignment="1">
      <alignment vertical="top" wrapText="1"/>
    </xf>
    <xf numFmtId="9" fontId="33" fillId="15" borderId="1" xfId="0" applyNumberFormat="1" applyFont="1" applyFill="1" applyBorder="1" applyAlignment="1">
      <alignment horizontal="center" vertical="center"/>
    </xf>
    <xf numFmtId="0" fontId="33" fillId="15" borderId="1" xfId="0" applyFont="1" applyFill="1" applyBorder="1" applyAlignment="1">
      <alignment horizontal="center" vertical="center"/>
    </xf>
    <xf numFmtId="0" fontId="28" fillId="15" borderId="0" xfId="0" applyFont="1" applyFill="1" applyAlignment="1">
      <alignment horizontal="center" vertical="center" wrapText="1"/>
    </xf>
    <xf numFmtId="0" fontId="21" fillId="0" borderId="1" xfId="0" applyFont="1" applyBorder="1" applyAlignment="1">
      <alignment horizontal="left" vertical="center" wrapText="1"/>
    </xf>
    <xf numFmtId="0" fontId="28" fillId="8" borderId="16" xfId="0" applyFont="1" applyFill="1" applyBorder="1" applyAlignment="1">
      <alignment horizontal="center" vertical="center" wrapText="1"/>
    </xf>
    <xf numFmtId="0" fontId="28" fillId="8" borderId="0" xfId="0" applyFont="1" applyFill="1" applyAlignment="1">
      <alignment horizontal="center" vertical="center" wrapText="1"/>
    </xf>
    <xf numFmtId="0" fontId="27" fillId="13" borderId="13"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31" fillId="15" borderId="0" xfId="0" applyFont="1" applyFill="1" applyAlignment="1">
      <alignment horizontal="center" vertical="center" textRotation="90"/>
    </xf>
    <xf numFmtId="0" fontId="32" fillId="17" borderId="1"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9" fontId="4" fillId="14" borderId="7" xfId="0" applyNumberFormat="1" applyFont="1" applyFill="1" applyBorder="1" applyAlignment="1">
      <alignment horizontal="center" vertical="center" wrapText="1"/>
    </xf>
    <xf numFmtId="0" fontId="4" fillId="14" borderId="5" xfId="0" applyFont="1" applyFill="1" applyBorder="1" applyAlignment="1">
      <alignment horizontal="center" vertical="center" wrapText="1"/>
    </xf>
    <xf numFmtId="0" fontId="28" fillId="15" borderId="0" xfId="0" applyFont="1" applyFill="1" applyAlignment="1">
      <alignment horizontal="center"/>
    </xf>
    <xf numFmtId="0" fontId="34" fillId="15"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40" fillId="3" borderId="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7" xfId="0" applyFont="1" applyFill="1" applyBorder="1" applyAlignment="1">
      <alignment horizontal="center" vertical="top"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5" xfId="0" applyFont="1" applyFill="1" applyBorder="1" applyAlignment="1">
      <alignment horizontal="center" vertical="center"/>
    </xf>
    <xf numFmtId="0" fontId="52" fillId="3" borderId="8" xfId="0" applyFont="1" applyFill="1" applyBorder="1" applyAlignment="1">
      <alignment horizontal="center" vertical="center" wrapText="1"/>
    </xf>
    <xf numFmtId="0" fontId="52" fillId="3" borderId="5" xfId="0" applyFont="1" applyFill="1" applyBorder="1" applyAlignment="1">
      <alignment horizontal="center" vertical="center" wrapText="1"/>
    </xf>
    <xf numFmtId="0" fontId="22" fillId="11" borderId="7" xfId="0" applyFont="1" applyFill="1" applyBorder="1" applyAlignment="1">
      <alignment horizontal="center" vertical="top" wrapText="1"/>
    </xf>
    <xf numFmtId="0" fontId="22" fillId="11" borderId="8" xfId="0" applyFont="1" applyFill="1" applyBorder="1" applyAlignment="1">
      <alignment horizontal="center" vertical="top" wrapText="1"/>
    </xf>
    <xf numFmtId="0" fontId="22" fillId="11" borderId="5" xfId="0" applyFont="1" applyFill="1" applyBorder="1" applyAlignment="1">
      <alignment horizontal="center" vertical="top" wrapText="1"/>
    </xf>
    <xf numFmtId="0" fontId="19" fillId="0" borderId="1" xfId="0" applyFont="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7</xdr:col>
      <xdr:colOff>19050</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09600" y="15875"/>
          <a:ext cx="8534400"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269874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952500</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8"/>
  <sheetViews>
    <sheetView topLeftCell="A94" zoomScaleNormal="100" zoomScaleSheetLayoutView="84" workbookViewId="0">
      <selection activeCell="D104" sqref="D104"/>
    </sheetView>
  </sheetViews>
  <sheetFormatPr defaultColWidth="8.81640625" defaultRowHeight="14.5" x14ac:dyDescent="0.35"/>
  <cols>
    <col min="1" max="1" width="9" customWidth="1"/>
    <col min="2" max="2" width="13" customWidth="1"/>
    <col min="3" max="3" width="28" customWidth="1"/>
    <col min="4" max="4" width="26.453125" customWidth="1"/>
    <col min="5" max="5" width="11.453125" customWidth="1"/>
    <col min="6" max="6" width="27.36328125" style="154" customWidth="1"/>
    <col min="7" max="7" width="21.6328125" style="154" customWidth="1"/>
    <col min="8" max="8" width="23.453125" customWidth="1"/>
  </cols>
  <sheetData>
    <row r="6" spans="2:7" ht="26.25" customHeight="1" x14ac:dyDescent="0.35">
      <c r="B6" s="350" t="s">
        <v>1055</v>
      </c>
      <c r="C6" s="351"/>
      <c r="D6" s="351"/>
      <c r="E6" s="351"/>
      <c r="F6" s="351"/>
      <c r="G6" s="351"/>
    </row>
    <row r="7" spans="2:7" ht="26.25" customHeight="1" x14ac:dyDescent="0.35">
      <c r="B7" s="352" t="s">
        <v>2197</v>
      </c>
      <c r="C7" s="353"/>
      <c r="D7" s="353"/>
      <c r="E7" s="353"/>
      <c r="F7" s="353"/>
      <c r="G7" s="353"/>
    </row>
    <row r="8" spans="2:7" ht="26.25" customHeight="1" x14ac:dyDescent="0.35">
      <c r="B8" s="357" t="s">
        <v>2225</v>
      </c>
      <c r="C8" s="358"/>
      <c r="D8" s="358"/>
      <c r="E8" s="358"/>
      <c r="F8" s="358"/>
      <c r="G8" s="358"/>
    </row>
    <row r="9" spans="2:7" ht="43.5" customHeight="1" x14ac:dyDescent="0.5">
      <c r="B9" s="138"/>
      <c r="C9" s="152" t="s">
        <v>1996</v>
      </c>
      <c r="D9" s="180"/>
      <c r="E9" s="349" t="s">
        <v>1843</v>
      </c>
      <c r="F9" s="349"/>
      <c r="G9" s="181"/>
    </row>
    <row r="10" spans="2:7" ht="42.75" customHeight="1" x14ac:dyDescent="0.5">
      <c r="B10" s="138"/>
      <c r="C10" s="152" t="s">
        <v>1844</v>
      </c>
      <c r="D10" s="180"/>
      <c r="E10" s="349" t="s">
        <v>1869</v>
      </c>
      <c r="F10" s="349"/>
      <c r="G10" s="181"/>
    </row>
    <row r="11" spans="2:7" ht="64.5" customHeight="1" x14ac:dyDescent="0.5">
      <c r="B11" s="138"/>
      <c r="C11" s="152" t="s">
        <v>1872</v>
      </c>
      <c r="D11" s="180"/>
      <c r="E11" s="349" t="s">
        <v>1845</v>
      </c>
      <c r="F11" s="349"/>
      <c r="G11" s="181"/>
    </row>
    <row r="12" spans="2:7" ht="26.25" customHeight="1" x14ac:dyDescent="0.35">
      <c r="B12" s="153"/>
      <c r="C12" s="354" t="s">
        <v>1997</v>
      </c>
      <c r="D12" s="354"/>
      <c r="E12" s="354"/>
      <c r="F12" s="354"/>
      <c r="G12" s="354"/>
    </row>
    <row r="13" spans="2:7" ht="31" x14ac:dyDescent="0.35">
      <c r="B13" s="158">
        <v>1</v>
      </c>
      <c r="C13" s="157" t="s">
        <v>1859</v>
      </c>
      <c r="D13" s="159" t="s">
        <v>1871</v>
      </c>
      <c r="E13" s="158">
        <v>7</v>
      </c>
      <c r="F13" s="166" t="s">
        <v>1875</v>
      </c>
      <c r="G13" s="159" t="s">
        <v>1871</v>
      </c>
    </row>
    <row r="14" spans="2:7" ht="31" x14ac:dyDescent="0.35">
      <c r="B14" s="158">
        <v>2</v>
      </c>
      <c r="C14" s="157" t="s">
        <v>1860</v>
      </c>
      <c r="D14" s="159" t="s">
        <v>1871</v>
      </c>
      <c r="E14" s="182">
        <v>8</v>
      </c>
      <c r="F14" s="166" t="s">
        <v>1863</v>
      </c>
      <c r="G14" s="167"/>
    </row>
    <row r="15" spans="2:7" ht="31" x14ac:dyDescent="0.35">
      <c r="B15" s="158">
        <v>3</v>
      </c>
      <c r="C15" s="157" t="s">
        <v>1861</v>
      </c>
      <c r="D15" s="159" t="s">
        <v>1871</v>
      </c>
      <c r="E15" s="182">
        <v>9</v>
      </c>
      <c r="F15" s="166" t="s">
        <v>1878</v>
      </c>
      <c r="G15" s="167"/>
    </row>
    <row r="16" spans="2:7" ht="31" x14ac:dyDescent="0.35">
      <c r="B16" s="158">
        <v>4</v>
      </c>
      <c r="C16" s="157" t="s">
        <v>1862</v>
      </c>
      <c r="D16" s="159" t="s">
        <v>1871</v>
      </c>
      <c r="E16" s="182">
        <v>10</v>
      </c>
      <c r="F16" s="166" t="s">
        <v>1865</v>
      </c>
      <c r="G16" s="167"/>
    </row>
    <row r="17" spans="2:8" ht="31" x14ac:dyDescent="0.35">
      <c r="B17" s="158">
        <v>5</v>
      </c>
      <c r="C17" s="157" t="s">
        <v>1870</v>
      </c>
      <c r="D17" s="159" t="s">
        <v>1871</v>
      </c>
      <c r="E17" s="182">
        <v>11</v>
      </c>
      <c r="F17" s="166" t="s">
        <v>1874</v>
      </c>
      <c r="G17" s="167"/>
    </row>
    <row r="18" spans="2:8" ht="46.5" x14ac:dyDescent="0.35">
      <c r="B18" s="158">
        <v>6</v>
      </c>
      <c r="C18" s="157" t="s">
        <v>1873</v>
      </c>
      <c r="D18" s="159" t="s">
        <v>1871</v>
      </c>
      <c r="E18" s="182">
        <v>12</v>
      </c>
      <c r="F18" s="166" t="s">
        <v>1866</v>
      </c>
      <c r="G18" s="167"/>
    </row>
    <row r="23" spans="2:8" ht="30" customHeight="1" x14ac:dyDescent="0.35">
      <c r="B23" s="355" t="s">
        <v>2000</v>
      </c>
      <c r="C23" s="348" t="s">
        <v>1998</v>
      </c>
      <c r="D23" s="348"/>
      <c r="E23" s="348"/>
      <c r="F23" s="348"/>
      <c r="G23" s="348"/>
      <c r="H23" s="348"/>
    </row>
    <row r="24" spans="2:8" ht="55.5" customHeight="1" x14ac:dyDescent="0.35">
      <c r="B24" s="355"/>
      <c r="C24" s="155" t="s">
        <v>1846</v>
      </c>
      <c r="D24" s="155" t="s">
        <v>1847</v>
      </c>
      <c r="E24" s="356" t="s">
        <v>1999</v>
      </c>
      <c r="F24" s="356"/>
      <c r="G24" s="155" t="s">
        <v>1850</v>
      </c>
      <c r="H24" s="155" t="s">
        <v>1851</v>
      </c>
    </row>
    <row r="25" spans="2:8" ht="51" customHeight="1" x14ac:dyDescent="0.35">
      <c r="B25" s="355"/>
      <c r="C25" s="156">
        <f>'Ayushman Arogya Mandir'!F557</f>
        <v>1</v>
      </c>
      <c r="D25" s="156">
        <f>'Ayushman Arogya Mandir'!F558</f>
        <v>1</v>
      </c>
      <c r="E25" s="356"/>
      <c r="F25" s="356"/>
      <c r="G25" s="156">
        <f>'Ayushman Arogya Mandir'!F561</f>
        <v>1</v>
      </c>
      <c r="H25" s="156">
        <f>'Ayushman Arogya Mandir'!F562</f>
        <v>1</v>
      </c>
    </row>
    <row r="26" spans="2:8" ht="63" customHeight="1" x14ac:dyDescent="0.35">
      <c r="B26" s="355"/>
      <c r="C26" s="155" t="s">
        <v>1848</v>
      </c>
      <c r="D26" s="155" t="s">
        <v>1849</v>
      </c>
      <c r="E26" s="346">
        <f>'Ayushman Arogya Mandir'!F565</f>
        <v>1</v>
      </c>
      <c r="F26" s="347"/>
      <c r="G26" s="155" t="s">
        <v>1852</v>
      </c>
      <c r="H26" s="155" t="s">
        <v>1853</v>
      </c>
    </row>
    <row r="27" spans="2:8" ht="50.25" customHeight="1" x14ac:dyDescent="0.35">
      <c r="B27" s="355"/>
      <c r="C27" s="156">
        <f>'Ayushman Arogya Mandir'!F559</f>
        <v>1</v>
      </c>
      <c r="D27" s="156">
        <f>'Ayushman Arogya Mandir'!F560</f>
        <v>1</v>
      </c>
      <c r="E27" s="347"/>
      <c r="F27" s="347"/>
      <c r="G27" s="156">
        <f>'Ayushman Arogya Mandir'!F563</f>
        <v>1</v>
      </c>
      <c r="H27" s="156">
        <f>'Ayushman Arogya Mandir'!F564</f>
        <v>1</v>
      </c>
    </row>
    <row r="30" spans="2:8" ht="26" x14ac:dyDescent="0.6">
      <c r="B30" s="355" t="s">
        <v>1879</v>
      </c>
      <c r="C30" s="361" t="s">
        <v>1880</v>
      </c>
      <c r="D30" s="361"/>
      <c r="E30" s="361"/>
      <c r="F30" s="361"/>
      <c r="G30" s="361"/>
      <c r="H30" s="361"/>
    </row>
    <row r="31" spans="2:8" ht="31" x14ac:dyDescent="0.35">
      <c r="B31" s="355"/>
      <c r="C31" s="157" t="s">
        <v>1859</v>
      </c>
      <c r="D31" s="359">
        <f>'Ayushman Arogya Mandir'!D569</f>
        <v>1</v>
      </c>
      <c r="E31" s="360"/>
      <c r="F31" s="166" t="s">
        <v>1863</v>
      </c>
      <c r="G31" s="359" t="e">
        <f>'Ayushman Arogya Mandir'!D575</f>
        <v>#DIV/0!</v>
      </c>
      <c r="H31" s="360"/>
    </row>
    <row r="32" spans="2:8" ht="31" x14ac:dyDescent="0.35">
      <c r="B32" s="355"/>
      <c r="C32" s="157" t="s">
        <v>1860</v>
      </c>
      <c r="D32" s="359">
        <f>'Ayushman Arogya Mandir'!D570</f>
        <v>1</v>
      </c>
      <c r="E32" s="360"/>
      <c r="F32" s="166" t="s">
        <v>1864</v>
      </c>
      <c r="G32" s="359" t="e">
        <f>'Ayushman Arogya Mandir'!D576</f>
        <v>#DIV/0!</v>
      </c>
      <c r="H32" s="360"/>
    </row>
    <row r="33" spans="2:8" ht="31" x14ac:dyDescent="0.35">
      <c r="B33" s="355"/>
      <c r="C33" s="157" t="s">
        <v>1861</v>
      </c>
      <c r="D33" s="359">
        <f>'Ayushman Arogya Mandir'!D571</f>
        <v>1</v>
      </c>
      <c r="E33" s="360"/>
      <c r="F33" s="166" t="s">
        <v>1865</v>
      </c>
      <c r="G33" s="359" t="e">
        <f>'Ayushman Arogya Mandir'!D577</f>
        <v>#DIV/0!</v>
      </c>
      <c r="H33" s="360"/>
    </row>
    <row r="34" spans="2:8" ht="15.5" x14ac:dyDescent="0.35">
      <c r="B34" s="355"/>
      <c r="C34" s="157" t="s">
        <v>1862</v>
      </c>
      <c r="D34" s="359">
        <f>'Ayushman Arogya Mandir'!D572</f>
        <v>1</v>
      </c>
      <c r="E34" s="360"/>
      <c r="F34" s="166" t="s">
        <v>1874</v>
      </c>
      <c r="G34" s="359">
        <f>'Ayushman Arogya Mandir'!D578</f>
        <v>1</v>
      </c>
      <c r="H34" s="360"/>
    </row>
    <row r="35" spans="2:8" ht="31" x14ac:dyDescent="0.35">
      <c r="B35" s="355"/>
      <c r="C35" s="157" t="s">
        <v>1870</v>
      </c>
      <c r="D35" s="359">
        <f>'Ayushman Arogya Mandir'!D573</f>
        <v>1</v>
      </c>
      <c r="E35" s="360"/>
      <c r="F35" s="166" t="s">
        <v>1866</v>
      </c>
      <c r="G35" s="359" t="e">
        <f>'Ayushman Arogya Mandir'!D579</f>
        <v>#DIV/0!</v>
      </c>
      <c r="H35" s="360"/>
    </row>
    <row r="36" spans="2:8" ht="31" x14ac:dyDescent="0.35">
      <c r="B36" s="355"/>
      <c r="C36" s="157" t="s">
        <v>1875</v>
      </c>
      <c r="D36" s="359">
        <f>'Ayushman Arogya Mandir'!D574</f>
        <v>1</v>
      </c>
      <c r="E36" s="360"/>
      <c r="F36" s="166" t="s">
        <v>1868</v>
      </c>
      <c r="G36" s="359">
        <f>'Ayushman Arogya Mandir'!D580</f>
        <v>1</v>
      </c>
      <c r="H36" s="360"/>
    </row>
    <row r="40" spans="2:8" x14ac:dyDescent="0.35">
      <c r="B40" s="168" t="s">
        <v>1881</v>
      </c>
      <c r="C40" s="362" t="s">
        <v>1882</v>
      </c>
      <c r="D40" s="362"/>
      <c r="E40" s="362"/>
      <c r="F40" s="169" t="s">
        <v>1876</v>
      </c>
      <c r="G40" s="169" t="s">
        <v>1877</v>
      </c>
      <c r="H40" s="169" t="s">
        <v>1856</v>
      </c>
    </row>
    <row r="41" spans="2:8" x14ac:dyDescent="0.35">
      <c r="B41" s="168"/>
      <c r="C41" s="362" t="s">
        <v>1883</v>
      </c>
      <c r="D41" s="362"/>
      <c r="E41" s="362"/>
      <c r="F41" s="362"/>
      <c r="G41" s="362"/>
      <c r="H41" s="362"/>
    </row>
    <row r="42" spans="2:8" ht="18" customHeight="1" x14ac:dyDescent="0.35">
      <c r="B42" s="29" t="str">
        <f>'Ayushman Arogya Mandir'!B15</f>
        <v>Standard A1</v>
      </c>
      <c r="C42" s="363" t="s">
        <v>8</v>
      </c>
      <c r="D42" s="363"/>
      <c r="E42" s="363"/>
      <c r="F42" s="164">
        <f>'Ayushman Arogya Mandir'!J15</f>
        <v>68</v>
      </c>
      <c r="G42" s="164">
        <f>'Ayushman Arogya Mandir'!K15</f>
        <v>68</v>
      </c>
      <c r="H42" s="165">
        <f>F42/G42</f>
        <v>1</v>
      </c>
    </row>
    <row r="43" spans="2:8" ht="24.75" customHeight="1" x14ac:dyDescent="0.35">
      <c r="B43" s="29" t="str">
        <f>'Ayushman Arogya Mandir'!B65</f>
        <v>Standard A2</v>
      </c>
      <c r="C43" s="363" t="s">
        <v>1198</v>
      </c>
      <c r="D43" s="363"/>
      <c r="E43" s="363"/>
      <c r="F43" s="164">
        <f>'Ayushman Arogya Mandir'!J65</f>
        <v>8</v>
      </c>
      <c r="G43" s="164">
        <f>'Ayushman Arogya Mandir'!K65</f>
        <v>8</v>
      </c>
      <c r="H43" s="165">
        <f>F43/G43</f>
        <v>1</v>
      </c>
    </row>
    <row r="44" spans="2:8" x14ac:dyDescent="0.35">
      <c r="B44" s="168"/>
      <c r="C44" s="362" t="s">
        <v>1884</v>
      </c>
      <c r="D44" s="362"/>
      <c r="E44" s="362"/>
      <c r="F44" s="362"/>
      <c r="G44" s="362"/>
      <c r="H44" s="362"/>
    </row>
    <row r="45" spans="2:8" ht="29.25" customHeight="1" x14ac:dyDescent="0.35">
      <c r="B45" s="29" t="str">
        <f>'Ayushman Arogya Mandir'!B71</f>
        <v>Standard B1</v>
      </c>
      <c r="C45" s="364" t="s">
        <v>20</v>
      </c>
      <c r="D45" s="364"/>
      <c r="E45" s="364"/>
      <c r="F45" s="164">
        <f>'Ayushman Arogya Mandir'!J71</f>
        <v>16</v>
      </c>
      <c r="G45" s="164">
        <f>'Ayushman Arogya Mandir'!K71</f>
        <v>16</v>
      </c>
      <c r="H45" s="170">
        <f>F45/G45</f>
        <v>1</v>
      </c>
    </row>
    <row r="46" spans="2:8" ht="36.75" customHeight="1" x14ac:dyDescent="0.35">
      <c r="B46" s="29" t="str">
        <f>'Ayushman Arogya Mandir'!B80</f>
        <v>Standard B2</v>
      </c>
      <c r="C46" s="365" t="s">
        <v>41</v>
      </c>
      <c r="D46" s="365"/>
      <c r="E46" s="365"/>
      <c r="F46" s="164">
        <f>'Ayushman Arogya Mandir'!J80</f>
        <v>12</v>
      </c>
      <c r="G46" s="164">
        <f>'Ayushman Arogya Mandir'!K80</f>
        <v>12</v>
      </c>
      <c r="H46" s="170">
        <f t="shared" ref="H46:H49" si="0">F46/G46</f>
        <v>1</v>
      </c>
    </row>
    <row r="47" spans="2:8" ht="46.5" customHeight="1" x14ac:dyDescent="0.35">
      <c r="B47" s="29" t="str">
        <f>'Ayushman Arogya Mandir'!B87</f>
        <v>Standard B3</v>
      </c>
      <c r="C47" s="365" t="s">
        <v>60</v>
      </c>
      <c r="D47" s="365"/>
      <c r="E47" s="365"/>
      <c r="F47" s="164">
        <f>'Ayushman Arogya Mandir'!J87</f>
        <v>10</v>
      </c>
      <c r="G47" s="164">
        <f>'Ayushman Arogya Mandir'!K87</f>
        <v>10</v>
      </c>
      <c r="H47" s="170">
        <f t="shared" si="0"/>
        <v>1</v>
      </c>
    </row>
    <row r="48" spans="2:8" ht="30" customHeight="1" x14ac:dyDescent="0.35">
      <c r="B48" s="29" t="str">
        <f>'Ayushman Arogya Mandir'!B93</f>
        <v>Standard B4</v>
      </c>
      <c r="C48" s="363" t="s">
        <v>76</v>
      </c>
      <c r="D48" s="363"/>
      <c r="E48" s="363"/>
      <c r="F48" s="164">
        <f>'Ayushman Arogya Mandir'!J93</f>
        <v>8</v>
      </c>
      <c r="G48" s="164">
        <f>'Ayushman Arogya Mandir'!K93</f>
        <v>8</v>
      </c>
      <c r="H48" s="170">
        <f t="shared" si="0"/>
        <v>1</v>
      </c>
    </row>
    <row r="49" spans="2:8" ht="30" customHeight="1" x14ac:dyDescent="0.35">
      <c r="B49" s="29" t="str">
        <f>'Ayushman Arogya Mandir'!B98</f>
        <v>Standard B5</v>
      </c>
      <c r="C49" s="363" t="s">
        <v>1747</v>
      </c>
      <c r="D49" s="363"/>
      <c r="E49" s="363"/>
      <c r="F49" s="164">
        <f>'Ayushman Arogya Mandir'!J98</f>
        <v>6</v>
      </c>
      <c r="G49" s="164">
        <f>'Ayushman Arogya Mandir'!K98</f>
        <v>6</v>
      </c>
      <c r="H49" s="170">
        <f t="shared" si="0"/>
        <v>1</v>
      </c>
    </row>
    <row r="50" spans="2:8" x14ac:dyDescent="0.35">
      <c r="B50" s="168"/>
      <c r="C50" s="362" t="s">
        <v>1885</v>
      </c>
      <c r="D50" s="362"/>
      <c r="E50" s="362"/>
      <c r="F50" s="362"/>
      <c r="G50" s="362"/>
      <c r="H50" s="362"/>
    </row>
    <row r="51" spans="2:8" ht="49.5" customHeight="1" x14ac:dyDescent="0.35">
      <c r="B51" s="29" t="s">
        <v>102</v>
      </c>
      <c r="C51" s="365" t="s">
        <v>103</v>
      </c>
      <c r="D51" s="365"/>
      <c r="E51" s="365"/>
      <c r="F51" s="164">
        <f>'Ayushman Arogya Mandir'!J103</f>
        <v>20</v>
      </c>
      <c r="G51" s="164">
        <f>'Ayushman Arogya Mandir'!K103</f>
        <v>20</v>
      </c>
      <c r="H51" s="171">
        <f>F51/G51</f>
        <v>1</v>
      </c>
    </row>
    <row r="52" spans="2:8" ht="42.75" customHeight="1" x14ac:dyDescent="0.35">
      <c r="B52" s="29" t="s">
        <v>132</v>
      </c>
      <c r="C52" s="365" t="s">
        <v>133</v>
      </c>
      <c r="D52" s="365"/>
      <c r="E52" s="365"/>
      <c r="F52" s="164">
        <f>'Ayushman Arogya Mandir'!J115</f>
        <v>12</v>
      </c>
      <c r="G52" s="164">
        <f>'Ayushman Arogya Mandir'!K115</f>
        <v>12</v>
      </c>
      <c r="H52" s="171">
        <f t="shared" ref="H52:H55" si="1">F52/G52</f>
        <v>1</v>
      </c>
    </row>
    <row r="53" spans="2:8" ht="40.5" customHeight="1" x14ac:dyDescent="0.35">
      <c r="B53" s="29" t="s">
        <v>150</v>
      </c>
      <c r="C53" s="365" t="s">
        <v>151</v>
      </c>
      <c r="D53" s="365"/>
      <c r="E53" s="365"/>
      <c r="F53" s="164">
        <f>'Ayushman Arogya Mandir'!J122</f>
        <v>12</v>
      </c>
      <c r="G53" s="164">
        <f>'Ayushman Arogya Mandir'!K122</f>
        <v>12</v>
      </c>
      <c r="H53" s="171">
        <f t="shared" si="1"/>
        <v>1</v>
      </c>
    </row>
    <row r="54" spans="2:8" ht="38.25" customHeight="1" x14ac:dyDescent="0.35">
      <c r="B54" s="29" t="s">
        <v>169</v>
      </c>
      <c r="C54" s="366" t="s">
        <v>170</v>
      </c>
      <c r="D54" s="366"/>
      <c r="E54" s="366"/>
      <c r="F54" s="164">
        <f>'Ayushman Arogya Mandir'!J129</f>
        <v>54</v>
      </c>
      <c r="G54" s="164">
        <f>'Ayushman Arogya Mandir'!K129</f>
        <v>54</v>
      </c>
      <c r="H54" s="171">
        <f t="shared" si="1"/>
        <v>1</v>
      </c>
    </row>
    <row r="55" spans="2:8" ht="50.25" customHeight="1" x14ac:dyDescent="0.35">
      <c r="B55" s="29" t="s">
        <v>241</v>
      </c>
      <c r="C55" s="365" t="s">
        <v>242</v>
      </c>
      <c r="D55" s="365"/>
      <c r="E55" s="365"/>
      <c r="F55" s="164">
        <f>'Ayushman Arogya Mandir'!J163</f>
        <v>6</v>
      </c>
      <c r="G55" s="164">
        <f>'Ayushman Arogya Mandir'!K163</f>
        <v>6</v>
      </c>
      <c r="H55" s="171">
        <f t="shared" si="1"/>
        <v>1</v>
      </c>
    </row>
    <row r="56" spans="2:8" x14ac:dyDescent="0.35">
      <c r="B56" s="168"/>
      <c r="C56" s="362" t="s">
        <v>1886</v>
      </c>
      <c r="D56" s="362"/>
      <c r="E56" s="362"/>
      <c r="F56" s="362"/>
      <c r="G56" s="362"/>
      <c r="H56" s="362"/>
    </row>
    <row r="57" spans="2:8" ht="32.25" customHeight="1" x14ac:dyDescent="0.35">
      <c r="B57" s="29" t="s">
        <v>254</v>
      </c>
      <c r="C57" s="365" t="s">
        <v>255</v>
      </c>
      <c r="D57" s="365"/>
      <c r="E57" s="365"/>
      <c r="F57" s="164">
        <f>'Ayushman Arogya Mandir'!J171</f>
        <v>18</v>
      </c>
      <c r="G57" s="164">
        <f>'Ayushman Arogya Mandir'!K171</f>
        <v>18</v>
      </c>
      <c r="H57" s="171">
        <f>F57/G57</f>
        <v>1</v>
      </c>
    </row>
    <row r="58" spans="2:8" ht="34.5" customHeight="1" x14ac:dyDescent="0.35">
      <c r="B58" s="29" t="s">
        <v>282</v>
      </c>
      <c r="C58" s="365" t="s">
        <v>283</v>
      </c>
      <c r="D58" s="365"/>
      <c r="E58" s="365"/>
      <c r="F58" s="164">
        <f>'Ayushman Arogya Mandir'!J181</f>
        <v>18</v>
      </c>
      <c r="G58" s="164">
        <f>'Ayushman Arogya Mandir'!K181</f>
        <v>18</v>
      </c>
      <c r="H58" s="171">
        <f t="shared" ref="H58:H62" si="2">F58/G58</f>
        <v>1</v>
      </c>
    </row>
    <row r="59" spans="2:8" ht="41.25" customHeight="1" x14ac:dyDescent="0.35">
      <c r="B59" s="29" t="s">
        <v>307</v>
      </c>
      <c r="C59" s="365" t="s">
        <v>308</v>
      </c>
      <c r="D59" s="365"/>
      <c r="E59" s="365"/>
      <c r="F59" s="164">
        <f>'Ayushman Arogya Mandir'!J191</f>
        <v>22</v>
      </c>
      <c r="G59" s="164">
        <f>'Ayushman Arogya Mandir'!K191</f>
        <v>22</v>
      </c>
      <c r="H59" s="171">
        <f t="shared" si="2"/>
        <v>1</v>
      </c>
    </row>
    <row r="60" spans="2:8" ht="30.75" customHeight="1" x14ac:dyDescent="0.35">
      <c r="B60" s="29" t="s">
        <v>340</v>
      </c>
      <c r="C60" s="365" t="s">
        <v>341</v>
      </c>
      <c r="D60" s="365"/>
      <c r="E60" s="365"/>
      <c r="F60" s="164">
        <f>'Ayushman Arogya Mandir'!J203</f>
        <v>20</v>
      </c>
      <c r="G60" s="164">
        <f>'Ayushman Arogya Mandir'!K203</f>
        <v>20</v>
      </c>
      <c r="H60" s="171">
        <f t="shared" si="2"/>
        <v>1</v>
      </c>
    </row>
    <row r="61" spans="2:8" ht="40.5" customHeight="1" x14ac:dyDescent="0.35">
      <c r="B61" s="29" t="s">
        <v>1395</v>
      </c>
      <c r="C61" s="365" t="s">
        <v>1557</v>
      </c>
      <c r="D61" s="365"/>
      <c r="E61" s="365"/>
      <c r="F61" s="164">
        <f>'Ayushman Arogya Mandir'!J214</f>
        <v>26</v>
      </c>
      <c r="G61" s="164">
        <f>'Ayushman Arogya Mandir'!K214</f>
        <v>26</v>
      </c>
      <c r="H61" s="171">
        <f t="shared" si="2"/>
        <v>1</v>
      </c>
    </row>
    <row r="62" spans="2:8" ht="24.75" customHeight="1" x14ac:dyDescent="0.35">
      <c r="B62" s="29" t="s">
        <v>1428</v>
      </c>
      <c r="C62" s="363" t="s">
        <v>383</v>
      </c>
      <c r="D62" s="363"/>
      <c r="E62" s="363"/>
      <c r="F62" s="164">
        <f>'Ayushman Arogya Mandir'!J228</f>
        <v>6</v>
      </c>
      <c r="G62" s="164">
        <f>'Ayushman Arogya Mandir'!K228</f>
        <v>6</v>
      </c>
      <c r="H62" s="171">
        <f t="shared" si="2"/>
        <v>1</v>
      </c>
    </row>
    <row r="63" spans="2:8" x14ac:dyDescent="0.35">
      <c r="B63" s="168"/>
      <c r="C63" s="362" t="s">
        <v>1887</v>
      </c>
      <c r="D63" s="362"/>
      <c r="E63" s="362"/>
      <c r="F63" s="362"/>
      <c r="G63" s="362"/>
      <c r="H63" s="362"/>
    </row>
    <row r="64" spans="2:8" ht="28.5" customHeight="1" x14ac:dyDescent="0.35">
      <c r="B64" s="29" t="s">
        <v>395</v>
      </c>
      <c r="C64" s="365" t="s">
        <v>1564</v>
      </c>
      <c r="D64" s="365"/>
      <c r="E64" s="365"/>
      <c r="F64" s="164">
        <f>'Ayushman Arogya Mandir'!J233</f>
        <v>18</v>
      </c>
      <c r="G64" s="164">
        <f>'Ayushman Arogya Mandir'!K233</f>
        <v>18</v>
      </c>
      <c r="H64" s="171">
        <f>F64/G64</f>
        <v>1</v>
      </c>
    </row>
    <row r="65" spans="2:8" ht="27.75" customHeight="1" x14ac:dyDescent="0.35">
      <c r="B65" s="29" t="s">
        <v>419</v>
      </c>
      <c r="C65" s="365" t="s">
        <v>420</v>
      </c>
      <c r="D65" s="365"/>
      <c r="E65" s="365"/>
      <c r="F65" s="164">
        <f>'Ayushman Arogya Mandir'!J243</f>
        <v>12</v>
      </c>
      <c r="G65" s="164">
        <f>'Ayushman Arogya Mandir'!K243</f>
        <v>12</v>
      </c>
      <c r="H65" s="171">
        <f t="shared" ref="H65:H81" si="3">F65/G65</f>
        <v>1</v>
      </c>
    </row>
    <row r="66" spans="2:8" ht="24" customHeight="1" x14ac:dyDescent="0.35">
      <c r="B66" s="29" t="s">
        <v>435</v>
      </c>
      <c r="C66" s="367" t="s">
        <v>491</v>
      </c>
      <c r="D66" s="367"/>
      <c r="E66" s="367"/>
      <c r="F66" s="164">
        <f>'Ayushman Arogya Mandir'!J250</f>
        <v>8</v>
      </c>
      <c r="G66" s="164">
        <f>'Ayushman Arogya Mandir'!K250</f>
        <v>8</v>
      </c>
      <c r="H66" s="171">
        <f t="shared" si="3"/>
        <v>1</v>
      </c>
    </row>
    <row r="67" spans="2:8" ht="27.75" customHeight="1" x14ac:dyDescent="0.35">
      <c r="B67" s="29" t="s">
        <v>453</v>
      </c>
      <c r="C67" s="363" t="s">
        <v>436</v>
      </c>
      <c r="D67" s="363"/>
      <c r="E67" s="363"/>
      <c r="F67" s="164">
        <f>'Ayushman Arogya Mandir'!J255</f>
        <v>12</v>
      </c>
      <c r="G67" s="164">
        <f>'Ayushman Arogya Mandir'!K255</f>
        <v>12</v>
      </c>
      <c r="H67" s="171">
        <f t="shared" si="3"/>
        <v>1</v>
      </c>
    </row>
    <row r="68" spans="2:8" ht="34.5" customHeight="1" x14ac:dyDescent="0.35">
      <c r="B68" s="29" t="s">
        <v>469</v>
      </c>
      <c r="C68" s="365" t="s">
        <v>454</v>
      </c>
      <c r="D68" s="365"/>
      <c r="E68" s="365"/>
      <c r="F68" s="164">
        <f>'Ayushman Arogya Mandir'!J262</f>
        <v>14</v>
      </c>
      <c r="G68" s="164">
        <f>'Ayushman Arogya Mandir'!K262</f>
        <v>14</v>
      </c>
      <c r="H68" s="171">
        <f t="shared" si="3"/>
        <v>1</v>
      </c>
    </row>
    <row r="69" spans="2:8" ht="25.5" customHeight="1" x14ac:dyDescent="0.35">
      <c r="B69" s="29" t="s">
        <v>490</v>
      </c>
      <c r="C69" s="363" t="s">
        <v>470</v>
      </c>
      <c r="D69" s="363"/>
      <c r="E69" s="363"/>
      <c r="F69" s="164">
        <f>'Ayushman Arogya Mandir'!J270</f>
        <v>14</v>
      </c>
      <c r="G69" s="164">
        <f>'Ayushman Arogya Mandir'!K270</f>
        <v>14</v>
      </c>
      <c r="H69" s="171">
        <f t="shared" si="3"/>
        <v>1</v>
      </c>
    </row>
    <row r="70" spans="2:8" x14ac:dyDescent="0.35">
      <c r="B70" s="29" t="s">
        <v>501</v>
      </c>
      <c r="C70" s="363" t="s">
        <v>1361</v>
      </c>
      <c r="D70" s="363"/>
      <c r="E70" s="363"/>
      <c r="F70" s="164">
        <f>'Ayushman Arogya Mandir'!J278</f>
        <v>10</v>
      </c>
      <c r="G70" s="164">
        <f>'Ayushman Arogya Mandir'!K278</f>
        <v>10</v>
      </c>
      <c r="H70" s="171">
        <f t="shared" si="3"/>
        <v>1</v>
      </c>
    </row>
    <row r="71" spans="2:8" ht="27" hidden="1" customHeight="1" x14ac:dyDescent="0.35">
      <c r="B71" s="29" t="s">
        <v>515</v>
      </c>
      <c r="C71" s="365" t="s">
        <v>1362</v>
      </c>
      <c r="D71" s="365"/>
      <c r="E71" s="365"/>
      <c r="F71" s="164">
        <f>'Ayushman Arogya Mandir'!J284</f>
        <v>0</v>
      </c>
      <c r="G71" s="164">
        <f>'Ayushman Arogya Mandir'!K284</f>
        <v>0</v>
      </c>
      <c r="H71" s="171" t="e">
        <f t="shared" si="3"/>
        <v>#DIV/0!</v>
      </c>
    </row>
    <row r="72" spans="2:8" ht="27.75" hidden="1" customHeight="1" x14ac:dyDescent="0.35">
      <c r="B72" s="29" t="s">
        <v>566</v>
      </c>
      <c r="C72" s="365" t="s">
        <v>1363</v>
      </c>
      <c r="D72" s="365"/>
      <c r="E72" s="365"/>
      <c r="F72" s="164">
        <f>'Ayushman Arogya Mandir'!J303</f>
        <v>0</v>
      </c>
      <c r="G72" s="164">
        <f>'Ayushman Arogya Mandir'!K303</f>
        <v>0</v>
      </c>
      <c r="H72" s="171" t="e">
        <f t="shared" si="3"/>
        <v>#DIV/0!</v>
      </c>
    </row>
    <row r="73" spans="2:8" ht="35.25" customHeight="1" x14ac:dyDescent="0.35">
      <c r="B73" s="29" t="s">
        <v>624</v>
      </c>
      <c r="C73" s="365" t="s">
        <v>567</v>
      </c>
      <c r="D73" s="365"/>
      <c r="E73" s="365"/>
      <c r="F73" s="164">
        <f>'Ayushman Arogya Mandir'!J309</f>
        <v>48</v>
      </c>
      <c r="G73" s="164">
        <f>'Ayushman Arogya Mandir'!K309</f>
        <v>48</v>
      </c>
      <c r="H73" s="171">
        <f t="shared" si="3"/>
        <v>1</v>
      </c>
    </row>
    <row r="74" spans="2:8" ht="35.25" customHeight="1" x14ac:dyDescent="0.35">
      <c r="B74" s="29" t="s">
        <v>672</v>
      </c>
      <c r="C74" s="365" t="s">
        <v>625</v>
      </c>
      <c r="D74" s="365"/>
      <c r="E74" s="365"/>
      <c r="F74" s="164">
        <f>'Ayushman Arogya Mandir'!J334</f>
        <v>56</v>
      </c>
      <c r="G74" s="164">
        <f>'Ayushman Arogya Mandir'!K334</f>
        <v>56</v>
      </c>
      <c r="H74" s="171">
        <f t="shared" si="3"/>
        <v>1</v>
      </c>
    </row>
    <row r="75" spans="2:8" hidden="1" x14ac:dyDescent="0.35">
      <c r="B75" s="29" t="s">
        <v>698</v>
      </c>
      <c r="C75" s="363" t="s">
        <v>673</v>
      </c>
      <c r="D75" s="363"/>
      <c r="E75" s="363"/>
      <c r="F75" s="164">
        <f>'Ayushman Arogya Mandir'!J363</f>
        <v>0</v>
      </c>
      <c r="G75" s="164">
        <f>'Ayushman Arogya Mandir'!K363</f>
        <v>0</v>
      </c>
      <c r="H75" s="171" t="e">
        <f t="shared" si="3"/>
        <v>#DIV/0!</v>
      </c>
    </row>
    <row r="76" spans="2:8" ht="33" customHeight="1" x14ac:dyDescent="0.35">
      <c r="B76" s="29" t="s">
        <v>748</v>
      </c>
      <c r="C76" s="364" t="s">
        <v>699</v>
      </c>
      <c r="D76" s="364"/>
      <c r="E76" s="364"/>
      <c r="F76" s="164">
        <f>'Ayushman Arogya Mandir'!J373</f>
        <v>54</v>
      </c>
      <c r="G76" s="164">
        <f>'Ayushman Arogya Mandir'!K373</f>
        <v>54</v>
      </c>
      <c r="H76" s="171">
        <f t="shared" si="3"/>
        <v>1</v>
      </c>
    </row>
    <row r="77" spans="2:8" ht="33" customHeight="1" x14ac:dyDescent="0.35">
      <c r="B77" s="29" t="s">
        <v>778</v>
      </c>
      <c r="C77" s="364" t="s">
        <v>1731</v>
      </c>
      <c r="D77" s="364"/>
      <c r="E77" s="364"/>
      <c r="F77" s="164">
        <f>'Ayushman Arogya Mandir'!J401</f>
        <v>16</v>
      </c>
      <c r="G77" s="164">
        <f>'Ayushman Arogya Mandir'!K401</f>
        <v>16</v>
      </c>
      <c r="H77" s="171">
        <f t="shared" si="3"/>
        <v>1</v>
      </c>
    </row>
    <row r="78" spans="2:8" x14ac:dyDescent="0.35">
      <c r="B78" s="29" t="s">
        <v>785</v>
      </c>
      <c r="C78" s="367" t="s">
        <v>779</v>
      </c>
      <c r="D78" s="367"/>
      <c r="E78" s="367"/>
      <c r="F78" s="164">
        <f>'Ayushman Arogya Mandir'!J410</f>
        <v>4</v>
      </c>
      <c r="G78" s="164">
        <f>'Ayushman Arogya Mandir'!K410</f>
        <v>4</v>
      </c>
      <c r="H78" s="171">
        <f t="shared" si="3"/>
        <v>1</v>
      </c>
    </row>
    <row r="79" spans="2:8" ht="27" customHeight="1" x14ac:dyDescent="0.35">
      <c r="B79" s="29" t="s">
        <v>845</v>
      </c>
      <c r="C79" s="365" t="s">
        <v>1743</v>
      </c>
      <c r="D79" s="365"/>
      <c r="E79" s="365"/>
      <c r="F79" s="164">
        <f>'Ayushman Arogya Mandir'!J413</f>
        <v>42</v>
      </c>
      <c r="G79" s="164">
        <f>'Ayushman Arogya Mandir'!K413</f>
        <v>42</v>
      </c>
      <c r="H79" s="171">
        <f t="shared" si="3"/>
        <v>1</v>
      </c>
    </row>
    <row r="80" spans="2:8" hidden="1" x14ac:dyDescent="0.35">
      <c r="B80" s="29" t="s">
        <v>876</v>
      </c>
      <c r="C80" s="366" t="s">
        <v>846</v>
      </c>
      <c r="D80" s="366"/>
      <c r="E80" s="366"/>
      <c r="F80" s="164">
        <f>'Ayushman Arogya Mandir'!J435</f>
        <v>0</v>
      </c>
      <c r="G80" s="164">
        <f>'Ayushman Arogya Mandir'!K435</f>
        <v>0</v>
      </c>
      <c r="H80" s="171" t="e">
        <f t="shared" si="3"/>
        <v>#DIV/0!</v>
      </c>
    </row>
    <row r="81" spans="2:8" hidden="1" x14ac:dyDescent="0.35">
      <c r="B81" s="29" t="s">
        <v>1364</v>
      </c>
      <c r="C81" s="363" t="s">
        <v>877</v>
      </c>
      <c r="D81" s="363"/>
      <c r="E81" s="363"/>
      <c r="F81" s="164">
        <f>'Ayushman Arogya Mandir'!J448</f>
        <v>0</v>
      </c>
      <c r="G81" s="164">
        <f>'Ayushman Arogya Mandir'!K448</f>
        <v>0</v>
      </c>
      <c r="H81" s="171" t="e">
        <f t="shared" si="3"/>
        <v>#DIV/0!</v>
      </c>
    </row>
    <row r="82" spans="2:8" x14ac:dyDescent="0.35">
      <c r="B82" s="168"/>
      <c r="C82" s="362" t="s">
        <v>1888</v>
      </c>
      <c r="D82" s="362"/>
      <c r="E82" s="362"/>
      <c r="F82" s="362"/>
      <c r="G82" s="362"/>
      <c r="H82" s="362"/>
    </row>
    <row r="83" spans="2:8" x14ac:dyDescent="0.35">
      <c r="B83" s="29" t="s">
        <v>882</v>
      </c>
      <c r="C83" s="366" t="s">
        <v>883</v>
      </c>
      <c r="D83" s="366"/>
      <c r="E83" s="366"/>
      <c r="F83" s="164">
        <f>'Ayushman Arogya Mandir'!J452</f>
        <v>6</v>
      </c>
      <c r="G83" s="164">
        <f>'Ayushman Arogya Mandir'!K452</f>
        <v>6</v>
      </c>
      <c r="H83" s="171">
        <f>F83/G83</f>
        <v>1</v>
      </c>
    </row>
    <row r="84" spans="2:8" ht="30.75" customHeight="1" x14ac:dyDescent="0.35">
      <c r="B84" s="29" t="s">
        <v>891</v>
      </c>
      <c r="C84" s="365" t="s">
        <v>892</v>
      </c>
      <c r="D84" s="365"/>
      <c r="E84" s="365"/>
      <c r="F84" s="164">
        <f>'Ayushman Arogya Mandir'!J456</f>
        <v>6</v>
      </c>
      <c r="G84" s="164">
        <f>'Ayushman Arogya Mandir'!K456</f>
        <v>6</v>
      </c>
      <c r="H84" s="171">
        <f t="shared" ref="H84:H87" si="4">F84/G84</f>
        <v>1</v>
      </c>
    </row>
    <row r="85" spans="2:8" ht="27" customHeight="1" x14ac:dyDescent="0.35">
      <c r="B85" s="29" t="s">
        <v>901</v>
      </c>
      <c r="C85" s="365" t="s">
        <v>902</v>
      </c>
      <c r="D85" s="365"/>
      <c r="E85" s="365"/>
      <c r="F85" s="164">
        <f>'Ayushman Arogya Mandir'!J460</f>
        <v>4</v>
      </c>
      <c r="G85" s="164">
        <f>'Ayushman Arogya Mandir'!K460</f>
        <v>4</v>
      </c>
      <c r="H85" s="171">
        <f t="shared" si="4"/>
        <v>1</v>
      </c>
    </row>
    <row r="86" spans="2:8" ht="28.5" customHeight="1" x14ac:dyDescent="0.35">
      <c r="B86" s="29" t="s">
        <v>909</v>
      </c>
      <c r="C86" s="365" t="s">
        <v>1751</v>
      </c>
      <c r="D86" s="365"/>
      <c r="E86" s="365"/>
      <c r="F86" s="164">
        <f>'Ayushman Arogya Mandir'!J463</f>
        <v>10</v>
      </c>
      <c r="G86" s="164">
        <f>'Ayushman Arogya Mandir'!K463</f>
        <v>10</v>
      </c>
      <c r="H86" s="171">
        <f t="shared" si="4"/>
        <v>1</v>
      </c>
    </row>
    <row r="87" spans="2:8" ht="30.75" customHeight="1" x14ac:dyDescent="0.35">
      <c r="B87" s="29" t="s">
        <v>921</v>
      </c>
      <c r="C87" s="365" t="s">
        <v>922</v>
      </c>
      <c r="D87" s="365"/>
      <c r="E87" s="365"/>
      <c r="F87" s="164">
        <f>'Ayushman Arogya Mandir'!J469</f>
        <v>26</v>
      </c>
      <c r="G87" s="164">
        <f>'Ayushman Arogya Mandir'!K469</f>
        <v>26</v>
      </c>
      <c r="H87" s="171">
        <f t="shared" si="4"/>
        <v>1</v>
      </c>
    </row>
    <row r="88" spans="2:8" x14ac:dyDescent="0.35">
      <c r="B88" s="168"/>
      <c r="C88" s="362" t="s">
        <v>1889</v>
      </c>
      <c r="D88" s="362"/>
      <c r="E88" s="362"/>
      <c r="F88" s="362"/>
      <c r="G88" s="362"/>
      <c r="H88" s="362"/>
    </row>
    <row r="89" spans="2:8" ht="27.75" customHeight="1" x14ac:dyDescent="0.35">
      <c r="B89" s="29" t="s">
        <v>955</v>
      </c>
      <c r="C89" s="364" t="s">
        <v>956</v>
      </c>
      <c r="D89" s="364"/>
      <c r="E89" s="364"/>
      <c r="F89" s="164">
        <f>'Ayushman Arogya Mandir'!J484</f>
        <v>8</v>
      </c>
      <c r="G89" s="164">
        <f>'Ayushman Arogya Mandir'!K484</f>
        <v>8</v>
      </c>
      <c r="H89" s="171">
        <f>F89/G89</f>
        <v>1</v>
      </c>
    </row>
    <row r="90" spans="2:8" ht="22.5" customHeight="1" x14ac:dyDescent="0.35">
      <c r="B90" s="29" t="s">
        <v>967</v>
      </c>
      <c r="C90" s="367" t="s">
        <v>968</v>
      </c>
      <c r="D90" s="367"/>
      <c r="E90" s="367"/>
      <c r="F90" s="164">
        <f>'Ayushman Arogya Mandir'!J489</f>
        <v>4</v>
      </c>
      <c r="G90" s="164">
        <f>'Ayushman Arogya Mandir'!K489</f>
        <v>4</v>
      </c>
      <c r="H90" s="171">
        <f t="shared" ref="H90:H93" si="5">F90/G90</f>
        <v>1</v>
      </c>
    </row>
    <row r="91" spans="2:8" ht="29.25" customHeight="1" x14ac:dyDescent="0.35">
      <c r="B91" s="29" t="s">
        <v>975</v>
      </c>
      <c r="C91" s="365" t="s">
        <v>976</v>
      </c>
      <c r="D91" s="365"/>
      <c r="E91" s="365"/>
      <c r="F91" s="164">
        <f>'Ayushman Arogya Mandir'!J492</f>
        <v>12</v>
      </c>
      <c r="G91" s="164">
        <f>'Ayushman Arogya Mandir'!K492</f>
        <v>12</v>
      </c>
      <c r="H91" s="171">
        <f t="shared" si="5"/>
        <v>1</v>
      </c>
    </row>
    <row r="92" spans="2:8" ht="30.75" customHeight="1" x14ac:dyDescent="0.35">
      <c r="B92" s="29" t="s">
        <v>999</v>
      </c>
      <c r="C92" s="365" t="s">
        <v>1000</v>
      </c>
      <c r="D92" s="365"/>
      <c r="E92" s="365"/>
      <c r="F92" s="164">
        <f>'Ayushman Arogya Mandir'!J506</f>
        <v>16</v>
      </c>
      <c r="G92" s="164">
        <f>'Ayushman Arogya Mandir'!K506</f>
        <v>16</v>
      </c>
      <c r="H92" s="171">
        <f t="shared" si="5"/>
        <v>1</v>
      </c>
    </row>
    <row r="93" spans="2:8" ht="27.75" customHeight="1" x14ac:dyDescent="0.35">
      <c r="B93" s="29" t="s">
        <v>1019</v>
      </c>
      <c r="C93" s="365" t="s">
        <v>1020</v>
      </c>
      <c r="D93" s="365"/>
      <c r="E93" s="365"/>
      <c r="F93" s="164">
        <f>'Ayushman Arogya Mandir'!J515</f>
        <v>4</v>
      </c>
      <c r="G93" s="164">
        <f>'Ayushman Arogya Mandir'!K515</f>
        <v>4</v>
      </c>
      <c r="H93" s="171">
        <f t="shared" si="5"/>
        <v>1</v>
      </c>
    </row>
    <row r="94" spans="2:8" x14ac:dyDescent="0.35">
      <c r="B94" s="168"/>
      <c r="C94" s="362" t="s">
        <v>1890</v>
      </c>
      <c r="D94" s="362"/>
      <c r="E94" s="362"/>
      <c r="F94" s="362"/>
      <c r="G94" s="362"/>
      <c r="H94" s="362"/>
    </row>
    <row r="95" spans="2:8" x14ac:dyDescent="0.35">
      <c r="B95" s="29" t="s">
        <v>1028</v>
      </c>
      <c r="C95" s="363" t="s">
        <v>1029</v>
      </c>
      <c r="D95" s="363"/>
      <c r="E95" s="363"/>
      <c r="F95" s="164">
        <f>'Ayushman Arogya Mandir'!J519</f>
        <v>14</v>
      </c>
      <c r="G95" s="164">
        <f>'Ayushman Arogya Mandir'!K519</f>
        <v>14</v>
      </c>
      <c r="H95" s="171">
        <f>F95/G95</f>
        <v>1</v>
      </c>
    </row>
    <row r="96" spans="2:8" x14ac:dyDescent="0.35">
      <c r="B96" s="29" t="s">
        <v>1033</v>
      </c>
      <c r="C96" s="363" t="s">
        <v>1034</v>
      </c>
      <c r="D96" s="363"/>
      <c r="E96" s="363"/>
      <c r="F96" s="164">
        <f>'Ayushman Arogya Mandir'!J528</f>
        <v>14</v>
      </c>
      <c r="G96" s="164">
        <f>'Ayushman Arogya Mandir'!K528</f>
        <v>14</v>
      </c>
      <c r="H96" s="171">
        <f t="shared" ref="H96:H98" si="6">F96/G96</f>
        <v>1</v>
      </c>
    </row>
    <row r="97" spans="2:8" x14ac:dyDescent="0.35">
      <c r="B97" s="29" t="s">
        <v>1038</v>
      </c>
      <c r="C97" s="363" t="s">
        <v>1039</v>
      </c>
      <c r="D97" s="363"/>
      <c r="E97" s="363"/>
      <c r="F97" s="164">
        <f>'Ayushman Arogya Mandir'!J536</f>
        <v>20</v>
      </c>
      <c r="G97" s="164">
        <f>'Ayushman Arogya Mandir'!K536</f>
        <v>20</v>
      </c>
      <c r="H97" s="171">
        <f t="shared" si="6"/>
        <v>1</v>
      </c>
    </row>
    <row r="98" spans="2:8" x14ac:dyDescent="0.35">
      <c r="B98" s="29" t="s">
        <v>1043</v>
      </c>
      <c r="C98" s="363" t="s">
        <v>1858</v>
      </c>
      <c r="D98" s="363"/>
      <c r="E98" s="363"/>
      <c r="F98" s="164">
        <f>'Ayushman Arogya Mandir'!J547</f>
        <v>6</v>
      </c>
      <c r="G98" s="164">
        <f>'Ayushman Arogya Mandir'!K547</f>
        <v>6</v>
      </c>
      <c r="H98" s="171">
        <f t="shared" si="6"/>
        <v>1</v>
      </c>
    </row>
  </sheetData>
  <sheetProtection algorithmName="SHA-512" hashValue="5UhLe2/CoTnt4DCgzUVGA1h9vjebnLlgsDb8v977Cx+XTtcV94q3bKo1xsDUL+noPH+GMVBs2Le+d79rH3+UxQ==" saltValue="zy1iP5poDT3D9VaO+QKdog==" spinCount="100000" sheet="1" objects="1" scenarios="1"/>
  <protectedRanges>
    <protectedRange sqref="A9:XFD11" name="Range1"/>
  </protectedRanges>
  <mergeCells count="84">
    <mergeCell ref="C95:E95"/>
    <mergeCell ref="C96:E96"/>
    <mergeCell ref="C97:E97"/>
    <mergeCell ref="C98:E98"/>
    <mergeCell ref="C56:H56"/>
    <mergeCell ref="C63:H63"/>
    <mergeCell ref="C82:H82"/>
    <mergeCell ref="C88:H88"/>
    <mergeCell ref="C94:H94"/>
    <mergeCell ref="C89:E89"/>
    <mergeCell ref="C90:E90"/>
    <mergeCell ref="C91:E91"/>
    <mergeCell ref="C92:E92"/>
    <mergeCell ref="C93:E93"/>
    <mergeCell ref="C86:E86"/>
    <mergeCell ref="C72:E72"/>
    <mergeCell ref="C75:E75"/>
    <mergeCell ref="C76:E76"/>
    <mergeCell ref="C77:E77"/>
    <mergeCell ref="C78:E78"/>
    <mergeCell ref="C79:E79"/>
    <mergeCell ref="C87:E87"/>
    <mergeCell ref="C80:E80"/>
    <mergeCell ref="C81:E81"/>
    <mergeCell ref="C83:E83"/>
    <mergeCell ref="C84:E84"/>
    <mergeCell ref="C85:E85"/>
    <mergeCell ref="C73:E73"/>
    <mergeCell ref="C74:E74"/>
    <mergeCell ref="C65:E65"/>
    <mergeCell ref="C66:E66"/>
    <mergeCell ref="C67:E67"/>
    <mergeCell ref="C68:E68"/>
    <mergeCell ref="C69:E69"/>
    <mergeCell ref="C70:E70"/>
    <mergeCell ref="C71:E71"/>
    <mergeCell ref="C59:E59"/>
    <mergeCell ref="C60:E60"/>
    <mergeCell ref="C61:E61"/>
    <mergeCell ref="C62:E62"/>
    <mergeCell ref="C64:E64"/>
    <mergeCell ref="C53:E53"/>
    <mergeCell ref="C54:E54"/>
    <mergeCell ref="C55:E55"/>
    <mergeCell ref="C57:E57"/>
    <mergeCell ref="C58:E58"/>
    <mergeCell ref="C47:E47"/>
    <mergeCell ref="C48:E48"/>
    <mergeCell ref="C49:E49"/>
    <mergeCell ref="C51:E51"/>
    <mergeCell ref="C52:E52"/>
    <mergeCell ref="C50:H50"/>
    <mergeCell ref="C40:E40"/>
    <mergeCell ref="C42:E42"/>
    <mergeCell ref="C43:E43"/>
    <mergeCell ref="C45:E45"/>
    <mergeCell ref="C46:E46"/>
    <mergeCell ref="C41:H41"/>
    <mergeCell ref="C44:H44"/>
    <mergeCell ref="B30:B36"/>
    <mergeCell ref="D35:E35"/>
    <mergeCell ref="D36:E36"/>
    <mergeCell ref="G31:H31"/>
    <mergeCell ref="G32:H32"/>
    <mergeCell ref="G33:H33"/>
    <mergeCell ref="G34:H34"/>
    <mergeCell ref="G35:H35"/>
    <mergeCell ref="G36:H36"/>
    <mergeCell ref="C30:H30"/>
    <mergeCell ref="D31:E31"/>
    <mergeCell ref="D32:E32"/>
    <mergeCell ref="D33:E33"/>
    <mergeCell ref="D34:E34"/>
    <mergeCell ref="E26:F27"/>
    <mergeCell ref="C23:H23"/>
    <mergeCell ref="E11:F11"/>
    <mergeCell ref="B6:G6"/>
    <mergeCell ref="B7:G7"/>
    <mergeCell ref="C12:G12"/>
    <mergeCell ref="E9:F9"/>
    <mergeCell ref="E10:F10"/>
    <mergeCell ref="B23:B27"/>
    <mergeCell ref="E24:F25"/>
    <mergeCell ref="B8:G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sheetPr filterMode="1"/>
  <dimension ref="A6:W588"/>
  <sheetViews>
    <sheetView tabSelected="1" topLeftCell="B17" zoomScale="84" zoomScaleNormal="60" workbookViewId="0">
      <selection activeCell="B23" sqref="B23"/>
    </sheetView>
  </sheetViews>
  <sheetFormatPr defaultColWidth="8.6328125" defaultRowHeight="15.5" x14ac:dyDescent="0.35"/>
  <cols>
    <col min="1" max="1" width="15.7265625" hidden="1" customWidth="1"/>
    <col min="2" max="2" width="19.36328125" style="79" customWidth="1"/>
    <col min="3" max="3" width="55.6328125" style="22" hidden="1" customWidth="1"/>
    <col min="4" max="4" width="42.6328125" style="22" customWidth="1"/>
    <col min="5" max="5" width="36.6328125" style="6" customWidth="1"/>
    <col min="6" max="6" width="59.81640625" style="6" customWidth="1"/>
    <col min="7" max="7" width="15.36328125" style="148" customWidth="1"/>
    <col min="8" max="8" width="17.6328125" style="151" customWidth="1"/>
    <col min="9" max="9" width="29.453125" customWidth="1"/>
    <col min="10" max="10" width="8.453125" style="172" hidden="1" customWidth="1"/>
    <col min="11" max="11" width="5" style="172" hidden="1" customWidth="1"/>
    <col min="12" max="12" width="8.6328125" style="172"/>
    <col min="14" max="14" width="15.6328125" customWidth="1"/>
    <col min="16" max="23" width="8.6328125" style="172"/>
  </cols>
  <sheetData>
    <row r="6" spans="1:22" ht="26" x14ac:dyDescent="0.35">
      <c r="B6" s="394" t="s">
        <v>1055</v>
      </c>
      <c r="C6" s="395"/>
      <c r="D6" s="395"/>
      <c r="E6" s="395"/>
      <c r="F6" s="395"/>
      <c r="G6" s="395"/>
      <c r="H6" s="395"/>
      <c r="I6" s="396"/>
      <c r="O6" s="172">
        <v>2</v>
      </c>
      <c r="P6" s="172">
        <v>1</v>
      </c>
      <c r="Q6" s="172">
        <v>0</v>
      </c>
      <c r="R6" s="172" t="s">
        <v>1892</v>
      </c>
    </row>
    <row r="7" spans="1:22" ht="26" x14ac:dyDescent="0.35">
      <c r="B7" s="397" t="s">
        <v>2086</v>
      </c>
      <c r="C7" s="398"/>
      <c r="D7" s="398"/>
      <c r="E7" s="398"/>
      <c r="F7" s="398"/>
      <c r="G7" s="398"/>
      <c r="H7" s="398"/>
      <c r="I7" s="399"/>
    </row>
    <row r="8" spans="1:22" ht="33.5" x14ac:dyDescent="0.35">
      <c r="B8" s="184"/>
      <c r="C8" s="185"/>
      <c r="D8" s="403" t="s">
        <v>2225</v>
      </c>
      <c r="E8" s="403"/>
      <c r="F8" s="403"/>
      <c r="G8" s="403"/>
      <c r="H8" s="403"/>
      <c r="I8" s="404"/>
    </row>
    <row r="9" spans="1:22" ht="47" x14ac:dyDescent="0.35">
      <c r="B9" s="149"/>
      <c r="C9" s="149"/>
      <c r="D9" s="150" t="s">
        <v>1996</v>
      </c>
      <c r="E9" s="183"/>
      <c r="F9" s="150" t="s">
        <v>1843</v>
      </c>
      <c r="G9" s="383"/>
      <c r="H9" s="383"/>
      <c r="I9" s="183"/>
      <c r="P9" s="172" t="s">
        <v>2143</v>
      </c>
      <c r="Q9" s="172">
        <v>583</v>
      </c>
      <c r="S9" s="172" t="s">
        <v>2144</v>
      </c>
      <c r="T9" s="172">
        <v>140</v>
      </c>
      <c r="V9" s="172">
        <f>583-140</f>
        <v>443</v>
      </c>
    </row>
    <row r="10" spans="1:22" ht="26" x14ac:dyDescent="0.35">
      <c r="B10" s="149"/>
      <c r="C10" s="149"/>
      <c r="D10" s="150" t="s">
        <v>1844</v>
      </c>
      <c r="E10" s="183"/>
      <c r="F10" s="150" t="s">
        <v>1869</v>
      </c>
      <c r="G10" s="383"/>
      <c r="H10" s="383"/>
      <c r="I10" s="183"/>
      <c r="P10" s="172">
        <v>516</v>
      </c>
      <c r="Q10" s="172">
        <f>Q9-P10</f>
        <v>67</v>
      </c>
      <c r="V10" s="172">
        <v>499</v>
      </c>
    </row>
    <row r="11" spans="1:22" ht="47" x14ac:dyDescent="0.35">
      <c r="B11" s="149"/>
      <c r="C11" s="149"/>
      <c r="D11" s="150" t="s">
        <v>1872</v>
      </c>
      <c r="E11" s="183"/>
      <c r="F11" s="150" t="s">
        <v>1845</v>
      </c>
      <c r="G11" s="383"/>
      <c r="H11" s="383"/>
      <c r="I11" s="183"/>
      <c r="Q11" s="172">
        <f>Q9-V10</f>
        <v>84</v>
      </c>
      <c r="V11" s="172">
        <v>480</v>
      </c>
    </row>
    <row r="12" spans="1:22" ht="26" x14ac:dyDescent="0.35">
      <c r="B12" s="160"/>
      <c r="C12" s="161"/>
      <c r="D12" s="161"/>
      <c r="E12" s="161"/>
      <c r="F12" s="161"/>
      <c r="G12" s="161"/>
      <c r="H12" s="162"/>
      <c r="I12" s="163"/>
      <c r="Q12" s="172">
        <f>Q9-V11</f>
        <v>103</v>
      </c>
    </row>
    <row r="13" spans="1:22" ht="37" x14ac:dyDescent="0.45">
      <c r="A13" s="192" t="s">
        <v>1842</v>
      </c>
      <c r="B13" s="193" t="s">
        <v>0</v>
      </c>
      <c r="C13" s="194" t="s">
        <v>1</v>
      </c>
      <c r="D13" s="194" t="s">
        <v>1658</v>
      </c>
      <c r="E13" s="194" t="s">
        <v>1343</v>
      </c>
      <c r="F13" s="195" t="s">
        <v>4</v>
      </c>
      <c r="G13" s="194" t="s">
        <v>1057</v>
      </c>
      <c r="H13" s="137" t="s">
        <v>1058</v>
      </c>
      <c r="I13" s="194" t="s">
        <v>1344</v>
      </c>
      <c r="J13" s="196"/>
      <c r="K13" s="196"/>
      <c r="L13" s="196"/>
    </row>
    <row r="14" spans="1:22" ht="18.5" x14ac:dyDescent="0.45">
      <c r="A14" s="197" t="s">
        <v>1832</v>
      </c>
      <c r="B14" s="193"/>
      <c r="C14" s="191"/>
      <c r="D14" s="368" t="s">
        <v>6</v>
      </c>
      <c r="E14" s="369"/>
      <c r="F14" s="369"/>
      <c r="G14" s="369"/>
      <c r="H14" s="369"/>
      <c r="I14" s="370"/>
      <c r="J14" s="196">
        <f>J15+J65</f>
        <v>76</v>
      </c>
      <c r="K14" s="196">
        <f>K15+K65</f>
        <v>76</v>
      </c>
      <c r="L14" s="198"/>
    </row>
    <row r="15" spans="1:22" ht="18.5" x14ac:dyDescent="0.45">
      <c r="A15" s="197" t="s">
        <v>1832</v>
      </c>
      <c r="B15" s="193" t="s">
        <v>7</v>
      </c>
      <c r="C15" s="374" t="s">
        <v>8</v>
      </c>
      <c r="D15" s="375"/>
      <c r="E15" s="375"/>
      <c r="F15" s="375"/>
      <c r="G15" s="375"/>
      <c r="H15" s="375"/>
      <c r="I15" s="376"/>
      <c r="J15" s="199">
        <f>SUM(H16:H64)</f>
        <v>68</v>
      </c>
      <c r="K15" s="196">
        <f>COUNT(H16:H64)*2</f>
        <v>68</v>
      </c>
      <c r="L15" s="196"/>
    </row>
    <row r="16" spans="1:22" ht="74" x14ac:dyDescent="0.45">
      <c r="A16" s="197" t="s">
        <v>1832</v>
      </c>
      <c r="B16" s="193" t="s">
        <v>1201</v>
      </c>
      <c r="C16" s="200"/>
      <c r="D16" s="201" t="s">
        <v>1190</v>
      </c>
      <c r="E16" s="202" t="s">
        <v>1677</v>
      </c>
      <c r="F16" s="202" t="s">
        <v>1893</v>
      </c>
      <c r="G16" s="203" t="s">
        <v>1674</v>
      </c>
      <c r="H16" s="204">
        <v>2</v>
      </c>
      <c r="I16" s="205"/>
      <c r="J16" s="206">
        <f>SUM(H16:H19)</f>
        <v>4</v>
      </c>
      <c r="K16" s="196">
        <f>COUNT(H16:H19)*2</f>
        <v>4</v>
      </c>
      <c r="L16" s="196"/>
    </row>
    <row r="17" spans="1:12" ht="74" collapsed="1" x14ac:dyDescent="0.45">
      <c r="A17" s="197" t="s">
        <v>1832</v>
      </c>
      <c r="B17" s="193"/>
      <c r="C17" s="200"/>
      <c r="D17" s="207"/>
      <c r="E17" s="201" t="s">
        <v>1894</v>
      </c>
      <c r="F17" s="208" t="s">
        <v>1895</v>
      </c>
      <c r="G17" s="203" t="s">
        <v>1671</v>
      </c>
      <c r="H17" s="204">
        <v>2</v>
      </c>
      <c r="I17" s="205"/>
      <c r="J17" s="196"/>
      <c r="K17" s="196"/>
      <c r="L17" s="196"/>
    </row>
    <row r="18" spans="1:12" ht="78" hidden="1" customHeight="1" x14ac:dyDescent="0.45">
      <c r="A18" s="192" t="s">
        <v>90</v>
      </c>
      <c r="B18" s="193"/>
      <c r="C18" s="200"/>
      <c r="D18" s="207"/>
      <c r="E18" s="202" t="s">
        <v>1474</v>
      </c>
      <c r="F18" s="202" t="s">
        <v>2087</v>
      </c>
      <c r="G18" s="203" t="s">
        <v>1671</v>
      </c>
      <c r="H18" s="204"/>
      <c r="I18" s="209" t="s">
        <v>2081</v>
      </c>
      <c r="J18" s="196"/>
      <c r="K18" s="196"/>
      <c r="L18" s="196"/>
    </row>
    <row r="19" spans="1:12" ht="55.5" hidden="1" x14ac:dyDescent="0.45">
      <c r="A19" s="192" t="s">
        <v>90</v>
      </c>
      <c r="B19" s="193"/>
      <c r="C19" s="200"/>
      <c r="D19" s="207"/>
      <c r="E19" s="202" t="s">
        <v>1475</v>
      </c>
      <c r="F19" s="202" t="s">
        <v>1476</v>
      </c>
      <c r="G19" s="203" t="s">
        <v>1671</v>
      </c>
      <c r="H19" s="204"/>
      <c r="I19" s="209" t="s">
        <v>1357</v>
      </c>
      <c r="J19" s="196"/>
      <c r="K19" s="196"/>
      <c r="L19" s="196"/>
    </row>
    <row r="20" spans="1:12" ht="111" x14ac:dyDescent="0.45">
      <c r="A20" s="197" t="s">
        <v>1832</v>
      </c>
      <c r="B20" s="193" t="s">
        <v>1202</v>
      </c>
      <c r="C20" s="200"/>
      <c r="D20" s="201" t="s">
        <v>1191</v>
      </c>
      <c r="E20" s="202" t="s">
        <v>1896</v>
      </c>
      <c r="F20" s="202" t="s">
        <v>1897</v>
      </c>
      <c r="G20" s="203" t="s">
        <v>1671</v>
      </c>
      <c r="H20" s="204">
        <v>2</v>
      </c>
      <c r="I20" s="205"/>
      <c r="J20" s="196">
        <f>SUM(H20:H22)</f>
        <v>4</v>
      </c>
      <c r="K20" s="196">
        <f>COUNT(H20:H22)*2</f>
        <v>4</v>
      </c>
      <c r="L20" s="196"/>
    </row>
    <row r="21" spans="1:12" ht="55.5" x14ac:dyDescent="0.45">
      <c r="A21" s="197" t="s">
        <v>1832</v>
      </c>
      <c r="B21" s="193"/>
      <c r="C21" s="200"/>
      <c r="D21" s="207"/>
      <c r="E21" s="202" t="s">
        <v>1477</v>
      </c>
      <c r="F21" s="202" t="s">
        <v>1898</v>
      </c>
      <c r="G21" s="203" t="s">
        <v>1671</v>
      </c>
      <c r="H21" s="204">
        <v>2</v>
      </c>
      <c r="I21" s="205"/>
      <c r="J21" s="196"/>
      <c r="K21" s="196"/>
      <c r="L21" s="196"/>
    </row>
    <row r="22" spans="1:12" ht="37" hidden="1" x14ac:dyDescent="0.45">
      <c r="A22" s="192" t="s">
        <v>90</v>
      </c>
      <c r="B22" s="193"/>
      <c r="C22" s="200"/>
      <c r="D22" s="207"/>
      <c r="E22" s="202" t="s">
        <v>1115</v>
      </c>
      <c r="F22" s="202" t="s">
        <v>1478</v>
      </c>
      <c r="G22" s="203" t="s">
        <v>1671</v>
      </c>
      <c r="H22" s="204"/>
      <c r="I22" s="209" t="s">
        <v>1357</v>
      </c>
      <c r="J22" s="196"/>
      <c r="K22" s="196"/>
      <c r="L22" s="196"/>
    </row>
    <row r="23" spans="1:12" ht="92.5" x14ac:dyDescent="0.45">
      <c r="A23" s="192" t="s">
        <v>1832</v>
      </c>
      <c r="B23" s="193" t="s">
        <v>1204</v>
      </c>
      <c r="C23" s="200"/>
      <c r="D23" s="201" t="s">
        <v>1193</v>
      </c>
      <c r="E23" s="202" t="s">
        <v>1117</v>
      </c>
      <c r="F23" s="202" t="s">
        <v>1899</v>
      </c>
      <c r="G23" s="203" t="s">
        <v>1671</v>
      </c>
      <c r="H23" s="204">
        <v>2</v>
      </c>
      <c r="I23" s="205"/>
      <c r="J23" s="196">
        <f>SUM(H23:H24)</f>
        <v>4</v>
      </c>
      <c r="K23" s="196">
        <f>COUNT(H23:H24)*2</f>
        <v>4</v>
      </c>
      <c r="L23" s="196"/>
    </row>
    <row r="24" spans="1:12" ht="92.5" x14ac:dyDescent="0.45">
      <c r="A24" s="192" t="s">
        <v>1832</v>
      </c>
      <c r="B24" s="193"/>
      <c r="C24" s="200"/>
      <c r="D24" s="207"/>
      <c r="E24" s="202" t="s">
        <v>1479</v>
      </c>
      <c r="F24" s="202" t="s">
        <v>1480</v>
      </c>
      <c r="G24" s="203" t="s">
        <v>1673</v>
      </c>
      <c r="H24" s="204">
        <v>2</v>
      </c>
      <c r="I24" s="205"/>
      <c r="J24" s="196"/>
      <c r="K24" s="196"/>
      <c r="L24" s="196"/>
    </row>
    <row r="25" spans="1:12" ht="55.5" x14ac:dyDescent="0.45">
      <c r="A25" s="192" t="s">
        <v>1832</v>
      </c>
      <c r="B25" s="193" t="s">
        <v>1205</v>
      </c>
      <c r="C25" s="200"/>
      <c r="D25" s="201" t="s">
        <v>1192</v>
      </c>
      <c r="E25" s="202" t="s">
        <v>1121</v>
      </c>
      <c r="F25" s="202" t="s">
        <v>1676</v>
      </c>
      <c r="G25" s="203" t="s">
        <v>1671</v>
      </c>
      <c r="H25" s="204">
        <v>2</v>
      </c>
      <c r="I25" s="205"/>
      <c r="J25" s="196">
        <f>SUM(H25:H26)</f>
        <v>4</v>
      </c>
      <c r="K25" s="196">
        <f>COUNT(H25:H26)*2</f>
        <v>4</v>
      </c>
      <c r="L25" s="196"/>
    </row>
    <row r="26" spans="1:12" ht="185" x14ac:dyDescent="0.45">
      <c r="A26" s="192" t="s">
        <v>1832</v>
      </c>
      <c r="B26" s="193"/>
      <c r="C26" s="200"/>
      <c r="D26" s="201"/>
      <c r="E26" s="210" t="s">
        <v>1789</v>
      </c>
      <c r="F26" s="210" t="s">
        <v>2201</v>
      </c>
      <c r="G26" s="203" t="s">
        <v>1814</v>
      </c>
      <c r="H26" s="204">
        <v>2</v>
      </c>
      <c r="I26" s="205"/>
      <c r="J26" s="196"/>
      <c r="K26" s="196"/>
      <c r="L26" s="196"/>
    </row>
    <row r="27" spans="1:12" ht="92.5" x14ac:dyDescent="0.45">
      <c r="A27" s="192" t="s">
        <v>1832</v>
      </c>
      <c r="B27" s="193" t="s">
        <v>1206</v>
      </c>
      <c r="C27" s="200"/>
      <c r="D27" s="210" t="s">
        <v>14</v>
      </c>
      <c r="E27" s="202" t="s">
        <v>1126</v>
      </c>
      <c r="F27" s="201" t="s">
        <v>15</v>
      </c>
      <c r="G27" s="203" t="s">
        <v>1671</v>
      </c>
      <c r="H27" s="204">
        <v>2</v>
      </c>
      <c r="I27" s="205"/>
      <c r="J27" s="196">
        <f>SUM(H27:H38)</f>
        <v>22</v>
      </c>
      <c r="K27" s="196">
        <f>COUNT(H27:H38)*2</f>
        <v>22</v>
      </c>
      <c r="L27" s="196"/>
    </row>
    <row r="28" spans="1:12" ht="92.5" x14ac:dyDescent="0.45">
      <c r="A28" s="192" t="s">
        <v>1832</v>
      </c>
      <c r="B28" s="193"/>
      <c r="C28" s="200"/>
      <c r="D28" s="207"/>
      <c r="E28" s="202" t="s">
        <v>1481</v>
      </c>
      <c r="F28" s="202" t="s">
        <v>1679</v>
      </c>
      <c r="G28" s="203" t="s">
        <v>1671</v>
      </c>
      <c r="H28" s="204">
        <v>2</v>
      </c>
      <c r="I28" s="205"/>
      <c r="J28" s="196"/>
      <c r="K28" s="196"/>
      <c r="L28" s="196"/>
    </row>
    <row r="29" spans="1:12" ht="55.5" x14ac:dyDescent="0.45">
      <c r="A29" s="192" t="s">
        <v>1832</v>
      </c>
      <c r="B29" s="193"/>
      <c r="C29" s="211"/>
      <c r="D29" s="207"/>
      <c r="E29" s="202" t="s">
        <v>1900</v>
      </c>
      <c r="F29" s="201" t="s">
        <v>1801</v>
      </c>
      <c r="G29" s="203" t="s">
        <v>1815</v>
      </c>
      <c r="H29" s="204">
        <v>2</v>
      </c>
      <c r="I29" s="205"/>
      <c r="J29" s="196"/>
      <c r="K29" s="196"/>
      <c r="L29" s="196"/>
    </row>
    <row r="30" spans="1:12" ht="74" x14ac:dyDescent="0.45">
      <c r="A30" s="192" t="s">
        <v>1832</v>
      </c>
      <c r="B30" s="193"/>
      <c r="C30" s="200"/>
      <c r="D30" s="207"/>
      <c r="E30" s="202" t="s">
        <v>1901</v>
      </c>
      <c r="F30" s="202" t="s">
        <v>1678</v>
      </c>
      <c r="G30" s="203" t="s">
        <v>1671</v>
      </c>
      <c r="H30" s="204">
        <v>2</v>
      </c>
      <c r="I30" s="205"/>
      <c r="J30" s="196"/>
      <c r="K30" s="196"/>
      <c r="L30" s="196"/>
    </row>
    <row r="31" spans="1:12" ht="55.5" x14ac:dyDescent="0.45">
      <c r="A31" s="192" t="s">
        <v>1832</v>
      </c>
      <c r="B31" s="193"/>
      <c r="C31" s="200"/>
      <c r="D31" s="207"/>
      <c r="E31" s="202" t="s">
        <v>1683</v>
      </c>
      <c r="F31" s="201" t="s">
        <v>1801</v>
      </c>
      <c r="G31" s="203" t="s">
        <v>1813</v>
      </c>
      <c r="H31" s="204">
        <v>2</v>
      </c>
      <c r="I31" s="205"/>
      <c r="J31" s="196"/>
      <c r="K31" s="196"/>
      <c r="L31" s="196"/>
    </row>
    <row r="32" spans="1:12" ht="74" x14ac:dyDescent="0.45">
      <c r="A32" s="192" t="s">
        <v>1832</v>
      </c>
      <c r="B32" s="193"/>
      <c r="C32" s="200"/>
      <c r="D32" s="207"/>
      <c r="E32" s="202" t="s">
        <v>1482</v>
      </c>
      <c r="F32" s="202" t="s">
        <v>1680</v>
      </c>
      <c r="G32" s="203" t="s">
        <v>1671</v>
      </c>
      <c r="H32" s="204">
        <v>2</v>
      </c>
      <c r="I32" s="205"/>
      <c r="J32" s="196"/>
      <c r="K32" s="196"/>
      <c r="L32" s="196"/>
    </row>
    <row r="33" spans="1:12" ht="55.5" x14ac:dyDescent="0.45">
      <c r="A33" s="192" t="s">
        <v>1832</v>
      </c>
      <c r="B33" s="193"/>
      <c r="C33" s="200"/>
      <c r="D33" s="207"/>
      <c r="E33" s="202" t="s">
        <v>1136</v>
      </c>
      <c r="F33" s="201" t="s">
        <v>1483</v>
      </c>
      <c r="G33" s="203" t="s">
        <v>1813</v>
      </c>
      <c r="H33" s="204">
        <v>2</v>
      </c>
      <c r="I33" s="205"/>
      <c r="J33" s="196"/>
      <c r="K33" s="196"/>
      <c r="L33" s="196"/>
    </row>
    <row r="34" spans="1:12" ht="37" x14ac:dyDescent="0.45">
      <c r="A34" s="192" t="s">
        <v>1832</v>
      </c>
      <c r="B34" s="193"/>
      <c r="C34" s="200"/>
      <c r="D34" s="207"/>
      <c r="E34" s="202" t="s">
        <v>1138</v>
      </c>
      <c r="F34" s="212" t="s">
        <v>1139</v>
      </c>
      <c r="G34" s="203" t="s">
        <v>1671</v>
      </c>
      <c r="H34" s="204">
        <v>2</v>
      </c>
      <c r="I34" s="205"/>
      <c r="J34" s="196"/>
      <c r="K34" s="196"/>
      <c r="L34" s="196"/>
    </row>
    <row r="35" spans="1:12" ht="37" hidden="1" x14ac:dyDescent="0.45">
      <c r="A35" s="192" t="s">
        <v>90</v>
      </c>
      <c r="B35" s="193"/>
      <c r="C35" s="200"/>
      <c r="D35" s="207"/>
      <c r="E35" s="202" t="s">
        <v>1140</v>
      </c>
      <c r="F35" s="202" t="s">
        <v>1141</v>
      </c>
      <c r="G35" s="203" t="s">
        <v>1671</v>
      </c>
      <c r="H35" s="204"/>
      <c r="I35" s="209" t="s">
        <v>2088</v>
      </c>
      <c r="J35" s="196"/>
      <c r="K35" s="196"/>
      <c r="L35" s="196"/>
    </row>
    <row r="36" spans="1:12" ht="74" x14ac:dyDescent="0.45">
      <c r="A36" s="192" t="s">
        <v>1832</v>
      </c>
      <c r="B36" s="193"/>
      <c r="C36" s="200"/>
      <c r="D36" s="207"/>
      <c r="E36" s="202" t="s">
        <v>1684</v>
      </c>
      <c r="F36" s="201" t="s">
        <v>1802</v>
      </c>
      <c r="G36" s="203" t="s">
        <v>1813</v>
      </c>
      <c r="H36" s="204">
        <v>2</v>
      </c>
      <c r="I36" s="205"/>
      <c r="J36" s="196"/>
      <c r="K36" s="196"/>
      <c r="L36" s="196"/>
    </row>
    <row r="37" spans="1:12" ht="55.5" x14ac:dyDescent="0.45">
      <c r="A37" s="192" t="s">
        <v>1832</v>
      </c>
      <c r="B37" s="193"/>
      <c r="C37" s="200"/>
      <c r="D37" s="207"/>
      <c r="E37" s="202" t="s">
        <v>1484</v>
      </c>
      <c r="F37" s="202" t="s">
        <v>1681</v>
      </c>
      <c r="G37" s="203" t="s">
        <v>1685</v>
      </c>
      <c r="H37" s="204">
        <v>2</v>
      </c>
      <c r="I37" s="205"/>
      <c r="J37" s="196"/>
      <c r="K37" s="196"/>
      <c r="L37" s="196"/>
    </row>
    <row r="38" spans="1:12" ht="37" x14ac:dyDescent="0.45">
      <c r="A38" s="192" t="s">
        <v>1832</v>
      </c>
      <c r="B38" s="193"/>
      <c r="C38" s="200"/>
      <c r="D38" s="207"/>
      <c r="E38" s="202" t="s">
        <v>2147</v>
      </c>
      <c r="F38" s="202" t="s">
        <v>1146</v>
      </c>
      <c r="G38" s="203" t="s">
        <v>1671</v>
      </c>
      <c r="H38" s="204">
        <v>2</v>
      </c>
      <c r="I38" s="205"/>
      <c r="J38" s="196"/>
      <c r="K38" s="196"/>
      <c r="L38" s="196"/>
    </row>
    <row r="39" spans="1:12" ht="74" x14ac:dyDescent="0.45">
      <c r="A39" s="192" t="s">
        <v>1832</v>
      </c>
      <c r="B39" s="193" t="s">
        <v>1207</v>
      </c>
      <c r="C39" s="200"/>
      <c r="D39" s="201" t="s">
        <v>1194</v>
      </c>
      <c r="E39" s="202" t="s">
        <v>1485</v>
      </c>
      <c r="F39" s="202" t="s">
        <v>1486</v>
      </c>
      <c r="G39" s="203" t="s">
        <v>1671</v>
      </c>
      <c r="H39" s="204">
        <v>2</v>
      </c>
      <c r="I39" s="205"/>
      <c r="J39" s="196">
        <f>SUM(H39:H40)</f>
        <v>4</v>
      </c>
      <c r="K39" s="196">
        <f>COUNT(H39:H40)*2</f>
        <v>4</v>
      </c>
      <c r="L39" s="196"/>
    </row>
    <row r="40" spans="1:12" ht="74" x14ac:dyDescent="0.45">
      <c r="A40" s="192" t="s">
        <v>1832</v>
      </c>
      <c r="B40" s="193"/>
      <c r="C40" s="200"/>
      <c r="D40" s="201"/>
      <c r="E40" s="202" t="s">
        <v>1682</v>
      </c>
      <c r="F40" s="202" t="s">
        <v>1790</v>
      </c>
      <c r="G40" s="203" t="s">
        <v>1813</v>
      </c>
      <c r="H40" s="204">
        <v>2</v>
      </c>
      <c r="I40" s="205"/>
      <c r="J40" s="196"/>
      <c r="K40" s="196"/>
      <c r="L40" s="196"/>
    </row>
    <row r="41" spans="1:12" ht="92.5" x14ac:dyDescent="0.45">
      <c r="A41" s="192" t="s">
        <v>1833</v>
      </c>
      <c r="B41" s="193" t="s">
        <v>1208</v>
      </c>
      <c r="C41" s="211"/>
      <c r="D41" s="210" t="s">
        <v>17</v>
      </c>
      <c r="E41" s="202" t="s">
        <v>1151</v>
      </c>
      <c r="F41" s="202" t="s">
        <v>1791</v>
      </c>
      <c r="G41" s="203" t="s">
        <v>1675</v>
      </c>
      <c r="H41" s="204">
        <v>2</v>
      </c>
      <c r="I41" s="205"/>
      <c r="J41" s="196">
        <f>SUM(H41:H48)</f>
        <v>16</v>
      </c>
      <c r="K41" s="196">
        <f>COUNT(H41:H48)*2</f>
        <v>16</v>
      </c>
      <c r="L41" s="196"/>
    </row>
    <row r="42" spans="1:12" ht="74" x14ac:dyDescent="0.45">
      <c r="A42" s="192" t="s">
        <v>1833</v>
      </c>
      <c r="B42" s="193"/>
      <c r="C42" s="200"/>
      <c r="D42" s="207"/>
      <c r="E42" s="202" t="s">
        <v>1153</v>
      </c>
      <c r="F42" s="202" t="s">
        <v>1792</v>
      </c>
      <c r="G42" s="203" t="s">
        <v>1675</v>
      </c>
      <c r="H42" s="204">
        <v>2</v>
      </c>
      <c r="I42" s="205"/>
      <c r="J42" s="196"/>
      <c r="K42" s="196"/>
      <c r="L42" s="196"/>
    </row>
    <row r="43" spans="1:12" ht="74" x14ac:dyDescent="0.45">
      <c r="A43" s="192" t="s">
        <v>1833</v>
      </c>
      <c r="B43" s="193"/>
      <c r="C43" s="200"/>
      <c r="D43" s="207"/>
      <c r="E43" s="202" t="s">
        <v>1799</v>
      </c>
      <c r="F43" s="202" t="s">
        <v>1791</v>
      </c>
      <c r="G43" s="203" t="s">
        <v>1675</v>
      </c>
      <c r="H43" s="204">
        <v>2</v>
      </c>
      <c r="I43" s="205"/>
      <c r="J43" s="196"/>
      <c r="K43" s="196"/>
      <c r="L43" s="196"/>
    </row>
    <row r="44" spans="1:12" ht="74" x14ac:dyDescent="0.45">
      <c r="A44" s="192" t="s">
        <v>1833</v>
      </c>
      <c r="B44" s="193"/>
      <c r="C44" s="200"/>
      <c r="D44" s="207"/>
      <c r="E44" s="202" t="s">
        <v>1154</v>
      </c>
      <c r="F44" s="202" t="s">
        <v>1687</v>
      </c>
      <c r="G44" s="203" t="s">
        <v>1671</v>
      </c>
      <c r="H44" s="204">
        <v>2</v>
      </c>
      <c r="I44" s="205"/>
      <c r="J44" s="196"/>
      <c r="K44" s="196"/>
      <c r="L44" s="196"/>
    </row>
    <row r="45" spans="1:12" ht="92.5" x14ac:dyDescent="0.45">
      <c r="A45" s="192" t="s">
        <v>1833</v>
      </c>
      <c r="B45" s="193"/>
      <c r="C45" s="200"/>
      <c r="D45" s="207"/>
      <c r="E45" s="202" t="s">
        <v>1156</v>
      </c>
      <c r="F45" s="202" t="s">
        <v>1686</v>
      </c>
      <c r="G45" s="203" t="s">
        <v>1675</v>
      </c>
      <c r="H45" s="204">
        <v>2</v>
      </c>
      <c r="I45" s="205"/>
      <c r="J45" s="196"/>
      <c r="K45" s="196"/>
      <c r="L45" s="196"/>
    </row>
    <row r="46" spans="1:12" ht="74" x14ac:dyDescent="0.45">
      <c r="A46" s="192" t="s">
        <v>1833</v>
      </c>
      <c r="B46" s="193"/>
      <c r="C46" s="200"/>
      <c r="D46" s="207"/>
      <c r="E46" s="202" t="s">
        <v>1158</v>
      </c>
      <c r="F46" s="202" t="s">
        <v>1688</v>
      </c>
      <c r="G46" s="203" t="s">
        <v>1671</v>
      </c>
      <c r="H46" s="204">
        <v>2</v>
      </c>
      <c r="I46" s="205"/>
      <c r="J46" s="196"/>
      <c r="K46" s="196"/>
      <c r="L46" s="196"/>
    </row>
    <row r="47" spans="1:12" ht="129.5" x14ac:dyDescent="0.45">
      <c r="A47" s="192" t="s">
        <v>1833</v>
      </c>
      <c r="B47" s="193"/>
      <c r="C47" s="200"/>
      <c r="D47" s="207"/>
      <c r="E47" s="202" t="s">
        <v>1487</v>
      </c>
      <c r="F47" s="202" t="s">
        <v>1689</v>
      </c>
      <c r="G47" s="203" t="s">
        <v>1816</v>
      </c>
      <c r="H47" s="204">
        <v>2</v>
      </c>
      <c r="I47" s="205"/>
      <c r="J47" s="196"/>
      <c r="K47" s="196"/>
      <c r="L47" s="196"/>
    </row>
    <row r="48" spans="1:12" ht="74" x14ac:dyDescent="0.45">
      <c r="A48" s="192" t="s">
        <v>1833</v>
      </c>
      <c r="B48" s="193"/>
      <c r="C48" s="200"/>
      <c r="D48" s="207"/>
      <c r="E48" s="202" t="s">
        <v>1162</v>
      </c>
      <c r="F48" s="208" t="s">
        <v>1488</v>
      </c>
      <c r="G48" s="203" t="s">
        <v>1813</v>
      </c>
      <c r="H48" s="204">
        <v>2</v>
      </c>
      <c r="I48" s="205"/>
      <c r="J48" s="196"/>
      <c r="K48" s="196"/>
      <c r="L48" s="196"/>
    </row>
    <row r="49" spans="1:12" ht="129.5" hidden="1" x14ac:dyDescent="0.45">
      <c r="A49" s="192" t="s">
        <v>1834</v>
      </c>
      <c r="B49" s="193" t="s">
        <v>1209</v>
      </c>
      <c r="C49" s="202"/>
      <c r="D49" s="210" t="s">
        <v>1419</v>
      </c>
      <c r="E49" s="202" t="s">
        <v>1489</v>
      </c>
      <c r="F49" s="202" t="s">
        <v>1490</v>
      </c>
      <c r="G49" s="203" t="s">
        <v>1671</v>
      </c>
      <c r="H49" s="204"/>
      <c r="I49" s="205"/>
      <c r="J49" s="196">
        <f>SUM(H49:H50)</f>
        <v>0</v>
      </c>
      <c r="K49" s="196">
        <f>COUNT(H49:H50)*2</f>
        <v>0</v>
      </c>
      <c r="L49" s="196"/>
    </row>
    <row r="50" spans="1:12" ht="55.5" hidden="1" x14ac:dyDescent="0.45">
      <c r="A50" s="192" t="s">
        <v>1834</v>
      </c>
      <c r="B50" s="193"/>
      <c r="C50" s="211"/>
      <c r="D50" s="210"/>
      <c r="E50" s="202" t="s">
        <v>1411</v>
      </c>
      <c r="F50" s="208" t="s">
        <v>1902</v>
      </c>
      <c r="G50" s="203" t="s">
        <v>1673</v>
      </c>
      <c r="H50" s="204"/>
      <c r="I50" s="205"/>
      <c r="J50" s="196"/>
      <c r="K50" s="196"/>
      <c r="L50" s="196"/>
    </row>
    <row r="51" spans="1:12" ht="129.5" hidden="1" x14ac:dyDescent="0.45">
      <c r="A51" s="192" t="s">
        <v>1835</v>
      </c>
      <c r="B51" s="193" t="s">
        <v>1210</v>
      </c>
      <c r="C51" s="211"/>
      <c r="D51" s="210" t="s">
        <v>1420</v>
      </c>
      <c r="E51" s="202" t="s">
        <v>1166</v>
      </c>
      <c r="F51" s="213" t="s">
        <v>1690</v>
      </c>
      <c r="G51" s="203" t="s">
        <v>1671</v>
      </c>
      <c r="H51" s="204"/>
      <c r="I51" s="205"/>
      <c r="J51" s="196">
        <f>SUM(H51:H52)</f>
        <v>0</v>
      </c>
      <c r="K51" s="196">
        <f>COUNT(H51:H52)*2</f>
        <v>0</v>
      </c>
      <c r="L51" s="196"/>
    </row>
    <row r="52" spans="1:12" ht="129.5" hidden="1" x14ac:dyDescent="0.45">
      <c r="A52" s="192" t="s">
        <v>1835</v>
      </c>
      <c r="B52" s="193"/>
      <c r="C52" s="202"/>
      <c r="D52" s="207"/>
      <c r="E52" s="213" t="s">
        <v>1412</v>
      </c>
      <c r="F52" s="214" t="s">
        <v>1491</v>
      </c>
      <c r="G52" s="203" t="s">
        <v>1813</v>
      </c>
      <c r="H52" s="204"/>
      <c r="I52" s="205"/>
      <c r="J52" s="196"/>
      <c r="K52" s="196"/>
      <c r="L52" s="196"/>
    </row>
    <row r="53" spans="1:12" ht="92.5" hidden="1" x14ac:dyDescent="0.45">
      <c r="A53" s="192" t="s">
        <v>1836</v>
      </c>
      <c r="B53" s="193" t="s">
        <v>1211</v>
      </c>
      <c r="C53" s="202"/>
      <c r="D53" s="202" t="s">
        <v>10</v>
      </c>
      <c r="E53" s="213" t="s">
        <v>1492</v>
      </c>
      <c r="F53" s="213" t="s">
        <v>1493</v>
      </c>
      <c r="G53" s="203" t="s">
        <v>1671</v>
      </c>
      <c r="H53" s="204"/>
      <c r="I53" s="205"/>
      <c r="J53" s="196">
        <f>SUM(H53:H55)</f>
        <v>0</v>
      </c>
      <c r="K53" s="196">
        <f>COUNT(H53:H55)*2</f>
        <v>0</v>
      </c>
      <c r="L53" s="196"/>
    </row>
    <row r="54" spans="1:12" ht="92.5" hidden="1" x14ac:dyDescent="0.45">
      <c r="A54" s="192" t="s">
        <v>1836</v>
      </c>
      <c r="B54" s="193"/>
      <c r="C54" s="202"/>
      <c r="D54" s="202"/>
      <c r="E54" s="213" t="s">
        <v>1494</v>
      </c>
      <c r="F54" s="214" t="s">
        <v>1903</v>
      </c>
      <c r="G54" s="203" t="s">
        <v>1685</v>
      </c>
      <c r="H54" s="204"/>
      <c r="I54" s="205"/>
      <c r="J54" s="196"/>
      <c r="K54" s="196"/>
      <c r="L54" s="196"/>
    </row>
    <row r="55" spans="1:12" ht="74" hidden="1" x14ac:dyDescent="0.45">
      <c r="A55" s="192" t="s">
        <v>1836</v>
      </c>
      <c r="B55" s="193"/>
      <c r="C55" s="202"/>
      <c r="D55" s="207"/>
      <c r="E55" s="213" t="s">
        <v>1406</v>
      </c>
      <c r="F55" s="215" t="s">
        <v>1495</v>
      </c>
      <c r="G55" s="203" t="s">
        <v>1813</v>
      </c>
      <c r="H55" s="204"/>
      <c r="I55" s="205"/>
      <c r="J55" s="196"/>
      <c r="K55" s="196"/>
      <c r="L55" s="196"/>
    </row>
    <row r="56" spans="1:12" ht="203.5" hidden="1" x14ac:dyDescent="0.45">
      <c r="A56" s="192" t="s">
        <v>1841</v>
      </c>
      <c r="B56" s="193" t="s">
        <v>1212</v>
      </c>
      <c r="C56" s="200"/>
      <c r="D56" s="201" t="s">
        <v>1496</v>
      </c>
      <c r="E56" s="201" t="s">
        <v>1174</v>
      </c>
      <c r="F56" s="216" t="s">
        <v>1497</v>
      </c>
      <c r="G56" s="203" t="s">
        <v>1671</v>
      </c>
      <c r="H56" s="204"/>
      <c r="I56" s="205"/>
      <c r="J56" s="196">
        <f>SUM(H56:H57)</f>
        <v>0</v>
      </c>
      <c r="K56" s="196">
        <f>COUNT(H56:H57)*2</f>
        <v>0</v>
      </c>
      <c r="L56" s="196"/>
    </row>
    <row r="57" spans="1:12" ht="148" hidden="1" x14ac:dyDescent="0.45">
      <c r="A57" s="192" t="s">
        <v>1838</v>
      </c>
      <c r="B57" s="193"/>
      <c r="C57" s="200"/>
      <c r="D57" s="207"/>
      <c r="E57" s="201" t="s">
        <v>1498</v>
      </c>
      <c r="F57" s="210" t="s">
        <v>1904</v>
      </c>
      <c r="G57" s="203" t="s">
        <v>1671</v>
      </c>
      <c r="H57" s="204"/>
      <c r="I57" s="217"/>
      <c r="J57" s="218"/>
      <c r="K57" s="196"/>
      <c r="L57" s="196"/>
    </row>
    <row r="58" spans="1:12" ht="203.5" x14ac:dyDescent="0.45">
      <c r="A58" s="192" t="s">
        <v>1839</v>
      </c>
      <c r="B58" s="193" t="s">
        <v>1213</v>
      </c>
      <c r="C58" s="211"/>
      <c r="D58" s="210" t="s">
        <v>1803</v>
      </c>
      <c r="E58" s="219" t="s">
        <v>1178</v>
      </c>
      <c r="F58" s="202" t="s">
        <v>1499</v>
      </c>
      <c r="G58" s="203" t="s">
        <v>1671</v>
      </c>
      <c r="H58" s="204">
        <v>2</v>
      </c>
      <c r="I58" s="205"/>
      <c r="J58" s="196">
        <f>SUM(H58)</f>
        <v>2</v>
      </c>
      <c r="K58" s="196">
        <f>COUNT(H58)*2</f>
        <v>2</v>
      </c>
      <c r="L58" s="196"/>
    </row>
    <row r="59" spans="1:12" ht="55.5" hidden="1" x14ac:dyDescent="0.45">
      <c r="A59" s="192" t="s">
        <v>1840</v>
      </c>
      <c r="B59" s="193" t="s">
        <v>1214</v>
      </c>
      <c r="C59" s="200"/>
      <c r="D59" s="201" t="s">
        <v>1196</v>
      </c>
      <c r="E59" s="201" t="s">
        <v>1180</v>
      </c>
      <c r="F59" s="201" t="s">
        <v>1181</v>
      </c>
      <c r="G59" s="203" t="s">
        <v>1671</v>
      </c>
      <c r="H59" s="204"/>
      <c r="I59" s="205"/>
      <c r="J59" s="196">
        <f>SUM(H59:H60)</f>
        <v>0</v>
      </c>
      <c r="K59" s="196">
        <f>COUNT(H59:H60)*2</f>
        <v>0</v>
      </c>
      <c r="L59" s="196"/>
    </row>
    <row r="60" spans="1:12" ht="92.5" hidden="1" x14ac:dyDescent="0.45">
      <c r="A60" s="192" t="s">
        <v>1840</v>
      </c>
      <c r="B60" s="193"/>
      <c r="C60" s="200"/>
      <c r="D60" s="207"/>
      <c r="E60" s="202" t="s">
        <v>1182</v>
      </c>
      <c r="F60" s="201" t="s">
        <v>1500</v>
      </c>
      <c r="G60" s="203" t="s">
        <v>1813</v>
      </c>
      <c r="H60" s="204"/>
      <c r="I60" s="205"/>
      <c r="J60" s="196"/>
      <c r="K60" s="196"/>
      <c r="L60" s="196"/>
    </row>
    <row r="61" spans="1:12" ht="92.5" x14ac:dyDescent="0.45">
      <c r="A61" s="197" t="s">
        <v>1832</v>
      </c>
      <c r="B61" s="193" t="s">
        <v>1421</v>
      </c>
      <c r="C61" s="211"/>
      <c r="D61" s="220" t="s">
        <v>1437</v>
      </c>
      <c r="E61" s="213" t="s">
        <v>2001</v>
      </c>
      <c r="F61" s="213" t="s">
        <v>1438</v>
      </c>
      <c r="G61" s="203" t="s">
        <v>1817</v>
      </c>
      <c r="H61" s="204">
        <v>2</v>
      </c>
      <c r="I61" s="205"/>
      <c r="J61" s="196">
        <f>SUM(H61:H64)</f>
        <v>8</v>
      </c>
      <c r="K61" s="196">
        <f>COUNT(H61:H64)*2</f>
        <v>8</v>
      </c>
      <c r="L61" s="196"/>
    </row>
    <row r="62" spans="1:12" ht="55.5" x14ac:dyDescent="0.45">
      <c r="A62" s="192" t="s">
        <v>1832</v>
      </c>
      <c r="B62" s="193"/>
      <c r="C62" s="211"/>
      <c r="D62" s="220"/>
      <c r="E62" s="215" t="s">
        <v>1379</v>
      </c>
      <c r="F62" s="215" t="s">
        <v>1189</v>
      </c>
      <c r="G62" s="203" t="s">
        <v>1813</v>
      </c>
      <c r="H62" s="204">
        <v>2</v>
      </c>
      <c r="I62" s="205"/>
      <c r="J62" s="196"/>
      <c r="K62" s="196"/>
      <c r="L62" s="196"/>
    </row>
    <row r="63" spans="1:12" ht="74" x14ac:dyDescent="0.45">
      <c r="A63" s="192" t="s">
        <v>1832</v>
      </c>
      <c r="B63" s="193"/>
      <c r="C63" s="211"/>
      <c r="D63" s="220"/>
      <c r="E63" s="215" t="s">
        <v>1380</v>
      </c>
      <c r="F63" s="201" t="s">
        <v>2231</v>
      </c>
      <c r="G63" s="203" t="s">
        <v>1671</v>
      </c>
      <c r="H63" s="204">
        <v>2</v>
      </c>
      <c r="I63" s="205"/>
      <c r="J63" s="196"/>
      <c r="K63" s="196"/>
      <c r="L63" s="196"/>
    </row>
    <row r="64" spans="1:12" ht="129.5" x14ac:dyDescent="0.45">
      <c r="A64" s="192" t="s">
        <v>1832</v>
      </c>
      <c r="B64" s="193"/>
      <c r="C64" s="211"/>
      <c r="D64" s="220"/>
      <c r="E64" s="202" t="s">
        <v>1793</v>
      </c>
      <c r="F64" s="202" t="s">
        <v>2202</v>
      </c>
      <c r="G64" s="221" t="s">
        <v>1814</v>
      </c>
      <c r="H64" s="204">
        <v>2</v>
      </c>
      <c r="I64" s="205"/>
      <c r="J64" s="196"/>
      <c r="K64" s="196"/>
      <c r="L64" s="196"/>
    </row>
    <row r="65" spans="1:12" ht="18.5" x14ac:dyDescent="0.45">
      <c r="A65" s="192" t="s">
        <v>1832</v>
      </c>
      <c r="B65" s="193" t="s">
        <v>11</v>
      </c>
      <c r="C65" s="400" t="s">
        <v>1198</v>
      </c>
      <c r="D65" s="401"/>
      <c r="E65" s="401"/>
      <c r="F65" s="401"/>
      <c r="G65" s="401"/>
      <c r="H65" s="401"/>
      <c r="I65" s="402"/>
      <c r="J65" s="196">
        <f>SUM(H66:H69)</f>
        <v>8</v>
      </c>
      <c r="K65" s="196">
        <f>COUNT(H66:H69)*2</f>
        <v>8</v>
      </c>
      <c r="L65" s="196"/>
    </row>
    <row r="66" spans="1:12" ht="185" x14ac:dyDescent="0.45">
      <c r="A66" s="192" t="s">
        <v>1832</v>
      </c>
      <c r="B66" s="193" t="s">
        <v>1215</v>
      </c>
      <c r="C66" s="200"/>
      <c r="D66" s="201" t="s">
        <v>1199</v>
      </c>
      <c r="E66" s="201" t="s">
        <v>1184</v>
      </c>
      <c r="F66" s="201" t="s">
        <v>2203</v>
      </c>
      <c r="G66" s="222" t="s">
        <v>1812</v>
      </c>
      <c r="H66" s="204">
        <v>2</v>
      </c>
      <c r="I66" s="205"/>
      <c r="J66" s="196">
        <f>SUM(H66:H67)</f>
        <v>4</v>
      </c>
      <c r="K66" s="196">
        <f>COUNT(H66:H67)*2</f>
        <v>4</v>
      </c>
      <c r="L66" s="196"/>
    </row>
    <row r="67" spans="1:12" ht="37" x14ac:dyDescent="0.45">
      <c r="A67" s="192" t="s">
        <v>1832</v>
      </c>
      <c r="B67" s="193"/>
      <c r="C67" s="200"/>
      <c r="D67" s="207"/>
      <c r="E67" s="201" t="s">
        <v>1377</v>
      </c>
      <c r="F67" s="201" t="s">
        <v>1381</v>
      </c>
      <c r="G67" s="222" t="s">
        <v>1671</v>
      </c>
      <c r="H67" s="204">
        <v>2</v>
      </c>
      <c r="I67" s="205"/>
      <c r="J67" s="196"/>
      <c r="K67" s="196"/>
      <c r="L67" s="196"/>
    </row>
    <row r="68" spans="1:12" ht="37" x14ac:dyDescent="0.45">
      <c r="A68" s="192" t="s">
        <v>1832</v>
      </c>
      <c r="B68" s="193" t="s">
        <v>1216</v>
      </c>
      <c r="C68" s="211"/>
      <c r="D68" s="210" t="s">
        <v>1501</v>
      </c>
      <c r="E68" s="202" t="s">
        <v>2232</v>
      </c>
      <c r="F68" s="201" t="s">
        <v>1381</v>
      </c>
      <c r="G68" s="222" t="s">
        <v>1671</v>
      </c>
      <c r="H68" s="204">
        <v>2</v>
      </c>
      <c r="I68" s="205"/>
      <c r="J68" s="196">
        <f>SUM(H68:H69)</f>
        <v>4</v>
      </c>
      <c r="K68" s="196">
        <f>COUNT(H68:H69)*2</f>
        <v>4</v>
      </c>
      <c r="L68" s="196"/>
    </row>
    <row r="69" spans="1:12" ht="37" x14ac:dyDescent="0.45">
      <c r="A69" s="192" t="s">
        <v>1832</v>
      </c>
      <c r="B69" s="223"/>
      <c r="C69" s="211"/>
      <c r="D69" s="210"/>
      <c r="E69" s="202" t="s">
        <v>1345</v>
      </c>
      <c r="F69" s="201" t="s">
        <v>1187</v>
      </c>
      <c r="G69" s="222" t="s">
        <v>1671</v>
      </c>
      <c r="H69" s="204">
        <v>2</v>
      </c>
      <c r="I69" s="205"/>
      <c r="J69" s="196"/>
      <c r="K69" s="196"/>
      <c r="L69" s="196"/>
    </row>
    <row r="70" spans="1:12" ht="18.5" x14ac:dyDescent="0.45">
      <c r="A70" s="192" t="s">
        <v>1832</v>
      </c>
      <c r="B70" s="193"/>
      <c r="C70" s="191"/>
      <c r="D70" s="368" t="s">
        <v>19</v>
      </c>
      <c r="E70" s="369"/>
      <c r="F70" s="369"/>
      <c r="G70" s="369"/>
      <c r="H70" s="369"/>
      <c r="I70" s="370"/>
      <c r="J70" s="196">
        <f>J71+J80+J87+J93+J98</f>
        <v>52</v>
      </c>
      <c r="K70" s="196">
        <f>K71+K80+K87+K93+K98</f>
        <v>52</v>
      </c>
      <c r="L70" s="198">
        <f>J70/K70</f>
        <v>1</v>
      </c>
    </row>
    <row r="71" spans="1:12" ht="18.5" x14ac:dyDescent="0.45">
      <c r="A71" s="192" t="s">
        <v>1832</v>
      </c>
      <c r="B71" s="193" t="s">
        <v>1059</v>
      </c>
      <c r="C71" s="374" t="s">
        <v>20</v>
      </c>
      <c r="D71" s="375"/>
      <c r="E71" s="375"/>
      <c r="F71" s="375"/>
      <c r="G71" s="375"/>
      <c r="H71" s="375"/>
      <c r="I71" s="376"/>
      <c r="J71" s="196">
        <f>SUM(H72:H79)</f>
        <v>16</v>
      </c>
      <c r="K71" s="196">
        <f>COUNT(H72:H79)*2</f>
        <v>16</v>
      </c>
      <c r="L71" s="196"/>
    </row>
    <row r="72" spans="1:12" ht="129.5" x14ac:dyDescent="0.45">
      <c r="A72" s="192" t="s">
        <v>1832</v>
      </c>
      <c r="B72" s="193" t="s">
        <v>1222</v>
      </c>
      <c r="C72" s="202"/>
      <c r="D72" s="212" t="s">
        <v>21</v>
      </c>
      <c r="E72" s="214" t="s">
        <v>2089</v>
      </c>
      <c r="F72" s="224" t="s">
        <v>2090</v>
      </c>
      <c r="G72" s="225" t="s">
        <v>1691</v>
      </c>
      <c r="H72" s="226">
        <v>2</v>
      </c>
      <c r="I72" s="227"/>
      <c r="J72" s="196">
        <f>SUM(H72:H75)</f>
        <v>8</v>
      </c>
      <c r="K72" s="196">
        <f>COUNT(H72:H75)*2</f>
        <v>8</v>
      </c>
      <c r="L72" s="196"/>
    </row>
    <row r="73" spans="1:12" ht="296" x14ac:dyDescent="0.45">
      <c r="A73" s="192" t="s">
        <v>1832</v>
      </c>
      <c r="B73" s="193"/>
      <c r="C73" s="202"/>
      <c r="D73" s="212"/>
      <c r="E73" s="214" t="s">
        <v>2002</v>
      </c>
      <c r="F73" s="224" t="s">
        <v>2083</v>
      </c>
      <c r="G73" s="225" t="s">
        <v>1691</v>
      </c>
      <c r="H73" s="226">
        <v>2</v>
      </c>
      <c r="I73" s="227"/>
      <c r="J73" s="196"/>
      <c r="K73" s="196"/>
      <c r="L73" s="196"/>
    </row>
    <row r="74" spans="1:12" ht="222" x14ac:dyDescent="0.45">
      <c r="A74" s="192" t="s">
        <v>1832</v>
      </c>
      <c r="B74" s="193"/>
      <c r="C74" s="202"/>
      <c r="D74" s="212"/>
      <c r="E74" s="214" t="s">
        <v>2082</v>
      </c>
      <c r="F74" s="224" t="s">
        <v>2084</v>
      </c>
      <c r="G74" s="225" t="s">
        <v>1694</v>
      </c>
      <c r="H74" s="226">
        <v>2</v>
      </c>
      <c r="I74" s="227"/>
      <c r="J74" s="196"/>
      <c r="K74" s="196"/>
      <c r="L74" s="196"/>
    </row>
    <row r="75" spans="1:12" ht="222" x14ac:dyDescent="0.45">
      <c r="A75" s="192" t="s">
        <v>1832</v>
      </c>
      <c r="B75" s="193"/>
      <c r="C75" s="202"/>
      <c r="D75" s="212"/>
      <c r="E75" s="214" t="s">
        <v>1441</v>
      </c>
      <c r="F75" s="224" t="s">
        <v>2091</v>
      </c>
      <c r="G75" s="225" t="s">
        <v>1691</v>
      </c>
      <c r="H75" s="226">
        <v>2</v>
      </c>
      <c r="I75" s="227"/>
      <c r="J75" s="196"/>
      <c r="K75" s="196"/>
      <c r="L75" s="196"/>
    </row>
    <row r="76" spans="1:12" ht="148" x14ac:dyDescent="0.45">
      <c r="A76" s="192" t="s">
        <v>1832</v>
      </c>
      <c r="B76" s="193" t="s">
        <v>1223</v>
      </c>
      <c r="C76" s="202"/>
      <c r="D76" s="202" t="s">
        <v>30</v>
      </c>
      <c r="E76" s="213" t="s">
        <v>31</v>
      </c>
      <c r="F76" s="224" t="s">
        <v>2003</v>
      </c>
      <c r="G76" s="225" t="s">
        <v>1691</v>
      </c>
      <c r="H76" s="226">
        <v>2</v>
      </c>
      <c r="I76" s="228"/>
      <c r="J76" s="196">
        <f>SUM(H76:H77)</f>
        <v>4</v>
      </c>
      <c r="K76" s="196">
        <f>COUNT(H76:H77)*2</f>
        <v>4</v>
      </c>
      <c r="L76" s="196"/>
    </row>
    <row r="77" spans="1:12" ht="222" x14ac:dyDescent="0.45">
      <c r="A77" s="192" t="s">
        <v>1832</v>
      </c>
      <c r="B77" s="193"/>
      <c r="C77" s="202"/>
      <c r="D77" s="202"/>
      <c r="E77" s="202" t="s">
        <v>2005</v>
      </c>
      <c r="F77" s="202" t="s">
        <v>2004</v>
      </c>
      <c r="G77" s="221" t="s">
        <v>1818</v>
      </c>
      <c r="H77" s="226">
        <v>2</v>
      </c>
      <c r="I77" s="229"/>
      <c r="J77" s="196"/>
      <c r="K77" s="196"/>
      <c r="L77" s="196"/>
    </row>
    <row r="78" spans="1:12" ht="166.5" x14ac:dyDescent="0.45">
      <c r="A78" s="192" t="s">
        <v>1832</v>
      </c>
      <c r="B78" s="193" t="s">
        <v>1224</v>
      </c>
      <c r="C78" s="202"/>
      <c r="D78" s="202" t="s">
        <v>1744</v>
      </c>
      <c r="E78" s="202" t="s">
        <v>36</v>
      </c>
      <c r="F78" s="230" t="s">
        <v>2085</v>
      </c>
      <c r="G78" s="225" t="s">
        <v>1819</v>
      </c>
      <c r="H78" s="226">
        <v>2</v>
      </c>
      <c r="I78" s="227"/>
      <c r="J78" s="196">
        <f>SUM(H78:H79)</f>
        <v>4</v>
      </c>
      <c r="K78" s="196">
        <f>COUNT(H78:H79)*2</f>
        <v>4</v>
      </c>
      <c r="L78" s="196"/>
    </row>
    <row r="79" spans="1:12" ht="74" x14ac:dyDescent="0.45">
      <c r="A79" s="192" t="s">
        <v>1832</v>
      </c>
      <c r="B79" s="193"/>
      <c r="C79" s="211"/>
      <c r="D79" s="202"/>
      <c r="E79" s="202" t="s">
        <v>1745</v>
      </c>
      <c r="F79" s="230" t="s">
        <v>1804</v>
      </c>
      <c r="G79" s="203" t="s">
        <v>1820</v>
      </c>
      <c r="H79" s="226">
        <v>2</v>
      </c>
      <c r="I79" s="231"/>
      <c r="J79" s="196"/>
      <c r="K79" s="196"/>
      <c r="L79" s="196"/>
    </row>
    <row r="80" spans="1:12" ht="18.5" x14ac:dyDescent="0.45">
      <c r="A80" s="192" t="s">
        <v>1832</v>
      </c>
      <c r="B80" s="193" t="s">
        <v>40</v>
      </c>
      <c r="C80" s="374" t="s">
        <v>41</v>
      </c>
      <c r="D80" s="375"/>
      <c r="E80" s="375"/>
      <c r="F80" s="375"/>
      <c r="G80" s="375"/>
      <c r="H80" s="375"/>
      <c r="I80" s="376"/>
      <c r="J80" s="196">
        <f>SUM(H81:H86)</f>
        <v>12</v>
      </c>
      <c r="K80" s="196">
        <f>COUNT(H81:H86)*2</f>
        <v>12</v>
      </c>
      <c r="L80" s="196"/>
    </row>
    <row r="81" spans="1:12" ht="111" x14ac:dyDescent="0.45">
      <c r="A81" s="192" t="s">
        <v>1832</v>
      </c>
      <c r="B81" s="193" t="s">
        <v>1225</v>
      </c>
      <c r="C81" s="202"/>
      <c r="D81" s="202" t="s">
        <v>1502</v>
      </c>
      <c r="E81" s="208" t="s">
        <v>2006</v>
      </c>
      <c r="F81" s="232" t="s">
        <v>1693</v>
      </c>
      <c r="G81" s="225" t="s">
        <v>1820</v>
      </c>
      <c r="H81" s="226">
        <v>2</v>
      </c>
      <c r="I81" s="227"/>
      <c r="J81" s="196">
        <f>SUM(H81:H83)</f>
        <v>6</v>
      </c>
      <c r="K81" s="196">
        <f>COUNT(H81:H83)*2</f>
        <v>6</v>
      </c>
      <c r="L81" s="196"/>
    </row>
    <row r="82" spans="1:12" ht="55.5" x14ac:dyDescent="0.45">
      <c r="A82" s="192" t="s">
        <v>1832</v>
      </c>
      <c r="B82" s="193"/>
      <c r="C82" s="202"/>
      <c r="D82" s="202"/>
      <c r="E82" s="211" t="s">
        <v>45</v>
      </c>
      <c r="F82" s="233" t="s">
        <v>1695</v>
      </c>
      <c r="G82" s="225" t="s">
        <v>1675</v>
      </c>
      <c r="H82" s="226">
        <v>2</v>
      </c>
      <c r="I82" s="227"/>
      <c r="J82" s="196"/>
      <c r="K82" s="196"/>
      <c r="L82" s="196"/>
    </row>
    <row r="83" spans="1:12" ht="74" x14ac:dyDescent="0.45">
      <c r="A83" s="192" t="s">
        <v>1832</v>
      </c>
      <c r="B83" s="193"/>
      <c r="C83" s="202"/>
      <c r="D83" s="202"/>
      <c r="E83" s="202" t="s">
        <v>2092</v>
      </c>
      <c r="F83" s="232" t="s">
        <v>2093</v>
      </c>
      <c r="G83" s="225" t="s">
        <v>1821</v>
      </c>
      <c r="H83" s="226">
        <v>2</v>
      </c>
      <c r="I83" s="227"/>
      <c r="J83" s="196"/>
      <c r="K83" s="196"/>
      <c r="L83" s="196"/>
    </row>
    <row r="84" spans="1:12" ht="55.5" x14ac:dyDescent="0.45">
      <c r="A84" s="192" t="s">
        <v>1832</v>
      </c>
      <c r="B84" s="193" t="s">
        <v>1226</v>
      </c>
      <c r="C84" s="202"/>
      <c r="D84" s="202" t="s">
        <v>51</v>
      </c>
      <c r="E84" s="213" t="s">
        <v>2007</v>
      </c>
      <c r="F84" s="234" t="s">
        <v>53</v>
      </c>
      <c r="G84" s="235" t="s">
        <v>1691</v>
      </c>
      <c r="H84" s="226">
        <v>2</v>
      </c>
      <c r="I84" s="227"/>
      <c r="J84" s="196">
        <f>SUM(H84:H85)</f>
        <v>4</v>
      </c>
      <c r="K84" s="196">
        <f>COUNT(H84:H85)*2</f>
        <v>4</v>
      </c>
      <c r="L84" s="196"/>
    </row>
    <row r="85" spans="1:12" ht="129.5" x14ac:dyDescent="0.45">
      <c r="A85" s="192" t="s">
        <v>1832</v>
      </c>
      <c r="B85" s="193"/>
      <c r="C85" s="202"/>
      <c r="D85" s="202"/>
      <c r="E85" s="213" t="s">
        <v>2008</v>
      </c>
      <c r="F85" s="234" t="s">
        <v>1503</v>
      </c>
      <c r="G85" s="235" t="s">
        <v>1691</v>
      </c>
      <c r="H85" s="226">
        <v>2</v>
      </c>
      <c r="I85" s="227"/>
      <c r="J85" s="196"/>
      <c r="K85" s="196"/>
      <c r="L85" s="196"/>
    </row>
    <row r="86" spans="1:12" ht="74" x14ac:dyDescent="0.45">
      <c r="A86" s="192" t="s">
        <v>1832</v>
      </c>
      <c r="B86" s="193" t="s">
        <v>1227</v>
      </c>
      <c r="C86" s="202"/>
      <c r="D86" s="212" t="s">
        <v>54</v>
      </c>
      <c r="E86" s="208" t="s">
        <v>55</v>
      </c>
      <c r="F86" s="232" t="s">
        <v>56</v>
      </c>
      <c r="G86" s="225" t="s">
        <v>1671</v>
      </c>
      <c r="H86" s="226">
        <v>2</v>
      </c>
      <c r="I86" s="227"/>
      <c r="J86" s="196">
        <f>SUM(H86:H86)</f>
        <v>2</v>
      </c>
      <c r="K86" s="196">
        <f>COUNT(H86:H86)*2</f>
        <v>2</v>
      </c>
      <c r="L86" s="196"/>
    </row>
    <row r="87" spans="1:12" ht="18.5" x14ac:dyDescent="0.45">
      <c r="A87" s="192" t="s">
        <v>1832</v>
      </c>
      <c r="B87" s="193" t="s">
        <v>59</v>
      </c>
      <c r="C87" s="374" t="s">
        <v>60</v>
      </c>
      <c r="D87" s="375"/>
      <c r="E87" s="375"/>
      <c r="F87" s="375"/>
      <c r="G87" s="375"/>
      <c r="H87" s="375"/>
      <c r="I87" s="376"/>
      <c r="J87" s="196">
        <f>SUM(H88:H92)</f>
        <v>10</v>
      </c>
      <c r="K87" s="196">
        <f>COUNT(H88:H92)*2</f>
        <v>10</v>
      </c>
      <c r="L87" s="196"/>
    </row>
    <row r="88" spans="1:12" ht="55.5" x14ac:dyDescent="0.45">
      <c r="A88" s="192" t="s">
        <v>1832</v>
      </c>
      <c r="B88" s="193" t="s">
        <v>1228</v>
      </c>
      <c r="C88" s="202"/>
      <c r="D88" s="202" t="s">
        <v>61</v>
      </c>
      <c r="E88" s="202" t="s">
        <v>62</v>
      </c>
      <c r="F88" s="236"/>
      <c r="G88" s="203" t="s">
        <v>1814</v>
      </c>
      <c r="H88" s="237">
        <v>2</v>
      </c>
      <c r="I88" s="227"/>
      <c r="J88" s="196">
        <f>SUM(H88:H89)</f>
        <v>4</v>
      </c>
      <c r="K88" s="196">
        <f>COUNT(H88:H89)*2</f>
        <v>4</v>
      </c>
      <c r="L88" s="196"/>
    </row>
    <row r="89" spans="1:12" ht="166.5" x14ac:dyDescent="0.45">
      <c r="A89" s="192" t="s">
        <v>1832</v>
      </c>
      <c r="B89" s="193"/>
      <c r="C89" s="202"/>
      <c r="D89" s="202"/>
      <c r="E89" s="213" t="s">
        <v>1382</v>
      </c>
      <c r="F89" s="238" t="s">
        <v>1504</v>
      </c>
      <c r="G89" s="235" t="s">
        <v>1822</v>
      </c>
      <c r="H89" s="237">
        <v>2</v>
      </c>
      <c r="I89" s="239"/>
      <c r="J89" s="196"/>
      <c r="K89" s="196"/>
      <c r="L89" s="196"/>
    </row>
    <row r="90" spans="1:12" ht="92.5" x14ac:dyDescent="0.45">
      <c r="A90" s="192" t="s">
        <v>1832</v>
      </c>
      <c r="B90" s="193" t="s">
        <v>1229</v>
      </c>
      <c r="C90" s="202"/>
      <c r="D90" s="202" t="s">
        <v>1505</v>
      </c>
      <c r="E90" s="201" t="s">
        <v>2094</v>
      </c>
      <c r="F90" s="240" t="s">
        <v>2009</v>
      </c>
      <c r="G90" s="225" t="s">
        <v>1694</v>
      </c>
      <c r="H90" s="237">
        <v>2</v>
      </c>
      <c r="I90" s="227"/>
      <c r="J90" s="196">
        <f>SUM(H90:H90)</f>
        <v>2</v>
      </c>
      <c r="K90" s="196">
        <f>COUNT(H90:H90)*2</f>
        <v>2</v>
      </c>
      <c r="L90" s="196"/>
    </row>
    <row r="91" spans="1:12" ht="55.5" x14ac:dyDescent="0.45">
      <c r="A91" s="192" t="s">
        <v>1832</v>
      </c>
      <c r="B91" s="193" t="s">
        <v>1230</v>
      </c>
      <c r="C91" s="202"/>
      <c r="D91" s="202" t="s">
        <v>68</v>
      </c>
      <c r="E91" s="202" t="s">
        <v>1506</v>
      </c>
      <c r="F91" s="236" t="s">
        <v>70</v>
      </c>
      <c r="G91" s="203" t="s">
        <v>1814</v>
      </c>
      <c r="H91" s="237">
        <v>2</v>
      </c>
      <c r="I91" s="227"/>
      <c r="J91" s="196">
        <f>SUM(H91:H92)</f>
        <v>4</v>
      </c>
      <c r="K91" s="196">
        <f>COUNT(H91:H92)*2</f>
        <v>4</v>
      </c>
      <c r="L91" s="196"/>
    </row>
    <row r="92" spans="1:12" ht="92.5" x14ac:dyDescent="0.45">
      <c r="A92" s="192" t="s">
        <v>1832</v>
      </c>
      <c r="B92" s="193"/>
      <c r="C92" s="202"/>
      <c r="D92" s="202"/>
      <c r="E92" s="201" t="s">
        <v>71</v>
      </c>
      <c r="F92" s="233" t="s">
        <v>2095</v>
      </c>
      <c r="G92" s="225" t="s">
        <v>1672</v>
      </c>
      <c r="H92" s="237">
        <v>2</v>
      </c>
      <c r="I92" s="227"/>
      <c r="J92" s="196"/>
      <c r="K92" s="196"/>
      <c r="L92" s="196"/>
    </row>
    <row r="93" spans="1:12" ht="18.5" x14ac:dyDescent="0.45">
      <c r="A93" s="192" t="s">
        <v>1832</v>
      </c>
      <c r="B93" s="193" t="s">
        <v>75</v>
      </c>
      <c r="C93" s="374" t="s">
        <v>76</v>
      </c>
      <c r="D93" s="375"/>
      <c r="E93" s="375"/>
      <c r="F93" s="375"/>
      <c r="G93" s="375"/>
      <c r="H93" s="375"/>
      <c r="I93" s="376"/>
      <c r="J93" s="196">
        <f>SUM(H94:H97)</f>
        <v>8</v>
      </c>
      <c r="K93" s="196">
        <f>COUNT(H94:H97)*2</f>
        <v>8</v>
      </c>
      <c r="L93" s="196"/>
    </row>
    <row r="94" spans="1:12" ht="37" x14ac:dyDescent="0.45">
      <c r="A94" s="192" t="s">
        <v>1832</v>
      </c>
      <c r="B94" s="193" t="s">
        <v>1231</v>
      </c>
      <c r="C94" s="202"/>
      <c r="D94" s="212" t="s">
        <v>77</v>
      </c>
      <c r="E94" s="208" t="s">
        <v>78</v>
      </c>
      <c r="F94" s="241" t="s">
        <v>2148</v>
      </c>
      <c r="G94" s="203" t="s">
        <v>1691</v>
      </c>
      <c r="H94" s="226">
        <v>2</v>
      </c>
      <c r="I94" s="227"/>
      <c r="J94" s="196">
        <f>SUM(H94:H94)</f>
        <v>2</v>
      </c>
      <c r="K94" s="196">
        <f>COUNT(H94:H94)*2</f>
        <v>2</v>
      </c>
      <c r="L94" s="196"/>
    </row>
    <row r="95" spans="1:12" ht="92.5" x14ac:dyDescent="0.45">
      <c r="A95" s="192" t="s">
        <v>1832</v>
      </c>
      <c r="B95" s="193" t="s">
        <v>1232</v>
      </c>
      <c r="C95" s="202"/>
      <c r="D95" s="202" t="s">
        <v>82</v>
      </c>
      <c r="E95" s="242" t="s">
        <v>83</v>
      </c>
      <c r="F95" s="233" t="s">
        <v>1805</v>
      </c>
      <c r="G95" s="225" t="s">
        <v>1697</v>
      </c>
      <c r="H95" s="226">
        <v>2</v>
      </c>
      <c r="I95" s="227"/>
      <c r="J95" s="196">
        <f>SUM(H95:H96)</f>
        <v>4</v>
      </c>
      <c r="K95" s="196">
        <f>COUNT(H95:H96)*2</f>
        <v>4</v>
      </c>
      <c r="L95" s="196"/>
    </row>
    <row r="96" spans="1:12" ht="148" x14ac:dyDescent="0.45">
      <c r="A96" s="192" t="s">
        <v>1832</v>
      </c>
      <c r="B96" s="193"/>
      <c r="C96" s="202"/>
      <c r="D96" s="202"/>
      <c r="E96" s="213" t="s">
        <v>327</v>
      </c>
      <c r="F96" s="224" t="s">
        <v>2010</v>
      </c>
      <c r="G96" s="225" t="s">
        <v>1671</v>
      </c>
      <c r="H96" s="226">
        <v>2</v>
      </c>
      <c r="I96" s="227"/>
      <c r="J96" s="196"/>
      <c r="K96" s="196"/>
      <c r="L96" s="196"/>
    </row>
    <row r="97" spans="1:12" ht="55.5" x14ac:dyDescent="0.45">
      <c r="A97" s="192" t="s">
        <v>1832</v>
      </c>
      <c r="B97" s="193" t="s">
        <v>1233</v>
      </c>
      <c r="C97" s="202"/>
      <c r="D97" s="212" t="s">
        <v>85</v>
      </c>
      <c r="E97" s="208" t="s">
        <v>1507</v>
      </c>
      <c r="F97" s="233" t="s">
        <v>87</v>
      </c>
      <c r="G97" s="225" t="s">
        <v>1823</v>
      </c>
      <c r="H97" s="226">
        <v>2</v>
      </c>
      <c r="I97" s="227"/>
      <c r="J97" s="196">
        <f>SUM(H97:H97)</f>
        <v>2</v>
      </c>
      <c r="K97" s="196">
        <f>COUNT(H97:H97)*2</f>
        <v>2</v>
      </c>
      <c r="L97" s="196"/>
    </row>
    <row r="98" spans="1:12" ht="18.5" x14ac:dyDescent="0.45">
      <c r="A98" s="192" t="s">
        <v>1832</v>
      </c>
      <c r="B98" s="193" t="s">
        <v>91</v>
      </c>
      <c r="C98" s="371" t="s">
        <v>1747</v>
      </c>
      <c r="D98" s="372"/>
      <c r="E98" s="372"/>
      <c r="F98" s="372"/>
      <c r="G98" s="372"/>
      <c r="H98" s="372"/>
      <c r="I98" s="373"/>
      <c r="J98" s="196">
        <f>SUM(H99:H101)</f>
        <v>6</v>
      </c>
      <c r="K98" s="196">
        <f>COUNT(H99:H101)*2</f>
        <v>6</v>
      </c>
      <c r="L98" s="196"/>
    </row>
    <row r="99" spans="1:12" ht="111" x14ac:dyDescent="0.45">
      <c r="A99" s="192" t="s">
        <v>1832</v>
      </c>
      <c r="B99" s="193" t="s">
        <v>1234</v>
      </c>
      <c r="C99" s="202"/>
      <c r="D99" s="213" t="s">
        <v>1746</v>
      </c>
      <c r="E99" s="213" t="s">
        <v>2096</v>
      </c>
      <c r="F99" s="234" t="s">
        <v>2097</v>
      </c>
      <c r="G99" s="243" t="s">
        <v>1812</v>
      </c>
      <c r="H99" s="226">
        <v>2</v>
      </c>
      <c r="I99" s="244"/>
      <c r="J99" s="196">
        <f>SUM(H99:H101)</f>
        <v>6</v>
      </c>
      <c r="K99" s="196">
        <f>COUNT(H99:H101)*2</f>
        <v>6</v>
      </c>
      <c r="L99" s="196"/>
    </row>
    <row r="100" spans="1:12" ht="55.5" x14ac:dyDescent="0.45">
      <c r="A100" s="192" t="s">
        <v>1832</v>
      </c>
      <c r="B100" s="193"/>
      <c r="C100" s="202"/>
      <c r="D100" s="213"/>
      <c r="E100" s="220" t="s">
        <v>97</v>
      </c>
      <c r="F100" s="238" t="s">
        <v>2011</v>
      </c>
      <c r="G100" s="243" t="s">
        <v>1824</v>
      </c>
      <c r="H100" s="226">
        <v>2</v>
      </c>
      <c r="I100" s="244"/>
      <c r="J100" s="196"/>
      <c r="K100" s="196"/>
      <c r="L100" s="196"/>
    </row>
    <row r="101" spans="1:12" ht="55.5" x14ac:dyDescent="0.45">
      <c r="A101" s="192" t="s">
        <v>1832</v>
      </c>
      <c r="B101" s="193"/>
      <c r="C101" s="245"/>
      <c r="D101" s="234"/>
      <c r="E101" s="214" t="s">
        <v>2098</v>
      </c>
      <c r="F101" s="246"/>
      <c r="G101" s="235" t="s">
        <v>1820</v>
      </c>
      <c r="H101" s="226">
        <v>2</v>
      </c>
      <c r="I101" s="244"/>
      <c r="J101" s="196"/>
      <c r="K101" s="196"/>
      <c r="L101" s="196"/>
    </row>
    <row r="102" spans="1:12" ht="18.5" x14ac:dyDescent="0.45">
      <c r="A102" s="192" t="s">
        <v>1832</v>
      </c>
      <c r="B102" s="193"/>
      <c r="C102" s="191"/>
      <c r="D102" s="368" t="s">
        <v>101</v>
      </c>
      <c r="E102" s="369"/>
      <c r="F102" s="369"/>
      <c r="G102" s="369"/>
      <c r="H102" s="369"/>
      <c r="I102" s="370"/>
      <c r="J102" s="196">
        <f>J103+J115+J122+J129+J163</f>
        <v>104</v>
      </c>
      <c r="K102" s="196">
        <f>K103+K115+K122+K129+K163</f>
        <v>104</v>
      </c>
      <c r="L102" s="198">
        <f>J102/K102</f>
        <v>1</v>
      </c>
    </row>
    <row r="103" spans="1:12" ht="18.5" x14ac:dyDescent="0.45">
      <c r="A103" s="192" t="s">
        <v>1832</v>
      </c>
      <c r="B103" s="193" t="s">
        <v>102</v>
      </c>
      <c r="C103" s="391" t="s">
        <v>103</v>
      </c>
      <c r="D103" s="392"/>
      <c r="E103" s="392"/>
      <c r="F103" s="392"/>
      <c r="G103" s="375"/>
      <c r="H103" s="392"/>
      <c r="I103" s="393"/>
      <c r="J103" s="196">
        <f>SUM(H104:H114)</f>
        <v>20</v>
      </c>
      <c r="K103" s="196">
        <f>COUNT(H104:H114)*2</f>
        <v>20</v>
      </c>
      <c r="L103" s="196"/>
    </row>
    <row r="104" spans="1:12" ht="148" x14ac:dyDescent="0.45">
      <c r="A104" s="192" t="s">
        <v>1832</v>
      </c>
      <c r="B104" s="193" t="s">
        <v>1235</v>
      </c>
      <c r="C104" s="208"/>
      <c r="D104" s="208" t="s">
        <v>1508</v>
      </c>
      <c r="E104" s="208" t="s">
        <v>1440</v>
      </c>
      <c r="F104" s="232" t="s">
        <v>2204</v>
      </c>
      <c r="G104" s="225" t="s">
        <v>1691</v>
      </c>
      <c r="H104" s="247">
        <v>2</v>
      </c>
      <c r="I104" s="248"/>
      <c r="J104" s="196">
        <f>SUM(H104:H110)</f>
        <v>12</v>
      </c>
      <c r="K104" s="196">
        <f>COUNT(H104:H110)*2</f>
        <v>12</v>
      </c>
      <c r="L104" s="196"/>
    </row>
    <row r="105" spans="1:12" ht="166.5" x14ac:dyDescent="0.45">
      <c r="A105" s="192" t="s">
        <v>1832</v>
      </c>
      <c r="B105" s="193"/>
      <c r="C105" s="202"/>
      <c r="D105" s="202"/>
      <c r="E105" s="208" t="s">
        <v>2099</v>
      </c>
      <c r="F105" s="232" t="s">
        <v>2100</v>
      </c>
      <c r="G105" s="225" t="s">
        <v>1691</v>
      </c>
      <c r="H105" s="247">
        <v>2</v>
      </c>
      <c r="I105" s="248"/>
      <c r="J105" s="196"/>
      <c r="K105" s="196"/>
      <c r="L105" s="196"/>
    </row>
    <row r="106" spans="1:12" ht="111" x14ac:dyDescent="0.45">
      <c r="A106" s="192" t="s">
        <v>1832</v>
      </c>
      <c r="B106" s="193"/>
      <c r="C106" s="202"/>
      <c r="D106" s="202"/>
      <c r="E106" s="208" t="s">
        <v>2101</v>
      </c>
      <c r="F106" s="211" t="s">
        <v>2102</v>
      </c>
      <c r="G106" s="225" t="s">
        <v>1691</v>
      </c>
      <c r="H106" s="247">
        <v>2</v>
      </c>
      <c r="I106" s="227"/>
      <c r="J106" s="196"/>
      <c r="K106" s="196"/>
      <c r="L106" s="196"/>
    </row>
    <row r="107" spans="1:12" ht="37" x14ac:dyDescent="0.45">
      <c r="A107" s="192" t="s">
        <v>1832</v>
      </c>
      <c r="B107" s="193"/>
      <c r="C107" s="202"/>
      <c r="D107" s="202"/>
      <c r="E107" s="201" t="s">
        <v>2103</v>
      </c>
      <c r="F107" s="233" t="s">
        <v>2012</v>
      </c>
      <c r="G107" s="225" t="s">
        <v>1691</v>
      </c>
      <c r="H107" s="247">
        <v>2</v>
      </c>
      <c r="I107" s="227"/>
      <c r="J107" s="196"/>
      <c r="K107" s="196"/>
      <c r="L107" s="196"/>
    </row>
    <row r="108" spans="1:12" ht="74" x14ac:dyDescent="0.45">
      <c r="A108" s="192" t="s">
        <v>1832</v>
      </c>
      <c r="B108" s="193"/>
      <c r="C108" s="202"/>
      <c r="D108" s="202"/>
      <c r="E108" s="213" t="s">
        <v>1509</v>
      </c>
      <c r="F108" s="233" t="s">
        <v>1510</v>
      </c>
      <c r="G108" s="225" t="s">
        <v>1692</v>
      </c>
      <c r="H108" s="247">
        <v>2</v>
      </c>
      <c r="I108" s="227"/>
      <c r="J108" s="196"/>
      <c r="K108" s="196"/>
      <c r="L108" s="196"/>
    </row>
    <row r="109" spans="1:12" ht="166.5" x14ac:dyDescent="0.45">
      <c r="A109" s="192" t="s">
        <v>1832</v>
      </c>
      <c r="B109" s="193"/>
      <c r="C109" s="202"/>
      <c r="D109" s="202"/>
      <c r="E109" s="202" t="s">
        <v>120</v>
      </c>
      <c r="F109" s="240" t="s">
        <v>1699</v>
      </c>
      <c r="G109" s="225" t="s">
        <v>1697</v>
      </c>
      <c r="H109" s="247">
        <v>2</v>
      </c>
      <c r="I109" s="227"/>
      <c r="J109" s="196"/>
      <c r="K109" s="196"/>
      <c r="L109" s="196"/>
    </row>
    <row r="110" spans="1:12" ht="37" hidden="1" x14ac:dyDescent="0.45">
      <c r="A110" s="192" t="s">
        <v>90</v>
      </c>
      <c r="B110" s="193"/>
      <c r="C110" s="202"/>
      <c r="D110" s="202"/>
      <c r="E110" s="201" t="s">
        <v>1511</v>
      </c>
      <c r="F110" s="233" t="s">
        <v>1512</v>
      </c>
      <c r="G110" s="203" t="s">
        <v>1691</v>
      </c>
      <c r="H110" s="247"/>
      <c r="I110" s="209" t="s">
        <v>2104</v>
      </c>
      <c r="J110" s="196"/>
      <c r="K110" s="196"/>
      <c r="L110" s="196"/>
    </row>
    <row r="111" spans="1:12" ht="129.5" x14ac:dyDescent="0.45">
      <c r="A111" s="192" t="s">
        <v>1832</v>
      </c>
      <c r="B111" s="193" t="s">
        <v>1236</v>
      </c>
      <c r="C111" s="202"/>
      <c r="D111" s="202" t="s">
        <v>1513</v>
      </c>
      <c r="E111" s="249" t="s">
        <v>2013</v>
      </c>
      <c r="F111" s="238" t="s">
        <v>1700</v>
      </c>
      <c r="G111" s="243" t="s">
        <v>1697</v>
      </c>
      <c r="H111" s="247">
        <v>2</v>
      </c>
      <c r="I111" s="227"/>
      <c r="J111" s="196">
        <f>SUM(H111:H112)</f>
        <v>4</v>
      </c>
      <c r="K111" s="196">
        <f>COUNT(H111:H112)*2</f>
        <v>4</v>
      </c>
      <c r="L111" s="196"/>
    </row>
    <row r="112" spans="1:12" ht="55.5" x14ac:dyDescent="0.45">
      <c r="A112" s="192" t="s">
        <v>1832</v>
      </c>
      <c r="B112" s="193"/>
      <c r="C112" s="202"/>
      <c r="D112" s="202"/>
      <c r="E112" s="249" t="s">
        <v>2014</v>
      </c>
      <c r="F112" s="240" t="s">
        <v>1514</v>
      </c>
      <c r="G112" s="225" t="s">
        <v>1697</v>
      </c>
      <c r="H112" s="247">
        <v>2</v>
      </c>
      <c r="I112" s="227"/>
      <c r="J112" s="196"/>
      <c r="K112" s="196"/>
      <c r="L112" s="196"/>
    </row>
    <row r="113" spans="1:12" ht="166.5" x14ac:dyDescent="0.45">
      <c r="A113" s="192" t="s">
        <v>1832</v>
      </c>
      <c r="B113" s="193" t="s">
        <v>1386</v>
      </c>
      <c r="C113" s="230"/>
      <c r="D113" s="234" t="s">
        <v>1387</v>
      </c>
      <c r="E113" s="250" t="s">
        <v>2015</v>
      </c>
      <c r="F113" s="215" t="s">
        <v>2105</v>
      </c>
      <c r="G113" s="225" t="s">
        <v>1674</v>
      </c>
      <c r="H113" s="247">
        <v>2</v>
      </c>
      <c r="I113" s="251"/>
      <c r="J113" s="196">
        <f>SUM(H113:H114)</f>
        <v>4</v>
      </c>
      <c r="K113" s="196">
        <f>COUNT(H113:H114)*2</f>
        <v>4</v>
      </c>
      <c r="L113" s="196"/>
    </row>
    <row r="114" spans="1:12" ht="148" x14ac:dyDescent="0.45">
      <c r="A114" s="192" t="s">
        <v>1832</v>
      </c>
      <c r="B114" s="193"/>
      <c r="C114" s="230"/>
      <c r="D114" s="213"/>
      <c r="E114" s="250" t="s">
        <v>2016</v>
      </c>
      <c r="F114" s="215" t="s">
        <v>2106</v>
      </c>
      <c r="G114" s="225" t="s">
        <v>1698</v>
      </c>
      <c r="H114" s="247">
        <v>2</v>
      </c>
      <c r="I114" s="251" t="s">
        <v>402</v>
      </c>
      <c r="J114" s="196"/>
      <c r="K114" s="196"/>
      <c r="L114" s="196"/>
    </row>
    <row r="115" spans="1:12" ht="18.5" x14ac:dyDescent="0.45">
      <c r="A115" s="192" t="s">
        <v>1832</v>
      </c>
      <c r="B115" s="193" t="s">
        <v>132</v>
      </c>
      <c r="C115" s="374" t="s">
        <v>133</v>
      </c>
      <c r="D115" s="375"/>
      <c r="E115" s="375"/>
      <c r="F115" s="375"/>
      <c r="G115" s="375"/>
      <c r="H115" s="375"/>
      <c r="I115" s="376"/>
      <c r="J115" s="196">
        <f>SUM(H116:H121)</f>
        <v>12</v>
      </c>
      <c r="K115" s="196">
        <f>COUNT(H116:H121)*2</f>
        <v>12</v>
      </c>
      <c r="L115" s="196"/>
    </row>
    <row r="116" spans="1:12" ht="92.5" x14ac:dyDescent="0.45">
      <c r="A116" s="192" t="s">
        <v>1832</v>
      </c>
      <c r="B116" s="193" t="s">
        <v>1237</v>
      </c>
      <c r="C116" s="202"/>
      <c r="D116" s="202" t="s">
        <v>1515</v>
      </c>
      <c r="E116" s="201" t="s">
        <v>1516</v>
      </c>
      <c r="F116" s="240" t="s">
        <v>2109</v>
      </c>
      <c r="G116" s="235" t="s">
        <v>1674</v>
      </c>
      <c r="H116" s="226">
        <v>2</v>
      </c>
      <c r="I116" s="227"/>
      <c r="J116" s="196">
        <f>SUM(H116)</f>
        <v>2</v>
      </c>
      <c r="K116" s="196">
        <f>COUNT(H116)*2</f>
        <v>2</v>
      </c>
      <c r="L116" s="196"/>
    </row>
    <row r="117" spans="1:12" ht="166.5" x14ac:dyDescent="0.45">
      <c r="A117" s="192" t="s">
        <v>1832</v>
      </c>
      <c r="B117" s="193" t="s">
        <v>1238</v>
      </c>
      <c r="C117" s="202"/>
      <c r="D117" s="202" t="s">
        <v>137</v>
      </c>
      <c r="E117" s="252" t="s">
        <v>138</v>
      </c>
      <c r="F117" s="230" t="s">
        <v>2107</v>
      </c>
      <c r="G117" s="225" t="s">
        <v>1671</v>
      </c>
      <c r="H117" s="226">
        <v>2</v>
      </c>
      <c r="I117" s="227"/>
      <c r="J117" s="196">
        <f>SUM(H117:H119)</f>
        <v>6</v>
      </c>
      <c r="K117" s="196">
        <f>COUNT(H117:H119)*2</f>
        <v>6</v>
      </c>
      <c r="L117" s="196"/>
    </row>
    <row r="118" spans="1:12" ht="111" x14ac:dyDescent="0.45">
      <c r="A118" s="192" t="s">
        <v>1832</v>
      </c>
      <c r="B118" s="193"/>
      <c r="C118" s="202"/>
      <c r="D118" s="202"/>
      <c r="E118" s="201" t="s">
        <v>140</v>
      </c>
      <c r="F118" s="240" t="s">
        <v>2108</v>
      </c>
      <c r="G118" s="225" t="s">
        <v>1671</v>
      </c>
      <c r="H118" s="226">
        <v>2</v>
      </c>
      <c r="I118" s="227"/>
      <c r="J118" s="196"/>
      <c r="K118" s="196"/>
      <c r="L118" s="196"/>
    </row>
    <row r="119" spans="1:12" ht="111" x14ac:dyDescent="0.45">
      <c r="A119" s="192" t="s">
        <v>1832</v>
      </c>
      <c r="B119" s="193"/>
      <c r="C119" s="202"/>
      <c r="D119" s="202"/>
      <c r="E119" s="201" t="s">
        <v>1432</v>
      </c>
      <c r="F119" s="224" t="s">
        <v>2017</v>
      </c>
      <c r="G119" s="225" t="s">
        <v>1671</v>
      </c>
      <c r="H119" s="226">
        <v>2</v>
      </c>
      <c r="I119" s="227"/>
      <c r="J119" s="196"/>
      <c r="K119" s="196"/>
      <c r="L119" s="196"/>
    </row>
    <row r="120" spans="1:12" ht="55.5" x14ac:dyDescent="0.45">
      <c r="A120" s="192" t="s">
        <v>1832</v>
      </c>
      <c r="B120" s="193" t="s">
        <v>1239</v>
      </c>
      <c r="C120" s="202"/>
      <c r="D120" s="202" t="s">
        <v>144</v>
      </c>
      <c r="E120" s="249" t="s">
        <v>1701</v>
      </c>
      <c r="F120" s="253"/>
      <c r="G120" s="203" t="s">
        <v>1671</v>
      </c>
      <c r="H120" s="226">
        <v>2</v>
      </c>
      <c r="I120" s="227"/>
      <c r="J120" s="196">
        <f>SUM(H120:H121)</f>
        <v>4</v>
      </c>
      <c r="K120" s="196">
        <f>COUNT(H120:H121)*2</f>
        <v>4</v>
      </c>
      <c r="L120" s="196"/>
    </row>
    <row r="121" spans="1:12" ht="55.5" x14ac:dyDescent="0.45">
      <c r="A121" s="192" t="s">
        <v>1832</v>
      </c>
      <c r="B121" s="193"/>
      <c r="C121" s="202"/>
      <c r="D121" s="202"/>
      <c r="E121" s="249" t="s">
        <v>1702</v>
      </c>
      <c r="F121" s="241"/>
      <c r="G121" s="203" t="s">
        <v>1671</v>
      </c>
      <c r="H121" s="226">
        <v>2</v>
      </c>
      <c r="I121" s="227"/>
      <c r="J121" s="196"/>
      <c r="K121" s="196"/>
      <c r="L121" s="196"/>
    </row>
    <row r="122" spans="1:12" ht="18.5" x14ac:dyDescent="0.45">
      <c r="A122" s="192" t="s">
        <v>1832</v>
      </c>
      <c r="B122" s="193" t="s">
        <v>150</v>
      </c>
      <c r="C122" s="374" t="s">
        <v>151</v>
      </c>
      <c r="D122" s="375"/>
      <c r="E122" s="375"/>
      <c r="F122" s="375"/>
      <c r="G122" s="375"/>
      <c r="H122" s="375"/>
      <c r="I122" s="376"/>
      <c r="J122" s="196">
        <f>SUM(H123:H128)</f>
        <v>12</v>
      </c>
      <c r="K122" s="196">
        <f>COUNT(H123:H128)*2</f>
        <v>12</v>
      </c>
      <c r="L122" s="196"/>
    </row>
    <row r="123" spans="1:12" ht="129.5" x14ac:dyDescent="0.45">
      <c r="A123" s="192" t="s">
        <v>1832</v>
      </c>
      <c r="B123" s="193" t="s">
        <v>1241</v>
      </c>
      <c r="C123" s="202"/>
      <c r="D123" s="202" t="s">
        <v>152</v>
      </c>
      <c r="E123" s="201" t="s">
        <v>153</v>
      </c>
      <c r="F123" s="240" t="s">
        <v>1806</v>
      </c>
      <c r="G123" s="225" t="s">
        <v>1698</v>
      </c>
      <c r="H123" s="226">
        <v>2</v>
      </c>
      <c r="I123" s="227"/>
      <c r="J123" s="196">
        <f>SUM(H123:H124)</f>
        <v>4</v>
      </c>
      <c r="K123" s="196">
        <f>COUNT(H123:H124)*2</f>
        <v>4</v>
      </c>
      <c r="L123" s="196"/>
    </row>
    <row r="124" spans="1:12" ht="240.5" x14ac:dyDescent="0.45">
      <c r="A124" s="192" t="s">
        <v>1832</v>
      </c>
      <c r="B124" s="193"/>
      <c r="C124" s="202"/>
      <c r="D124" s="202"/>
      <c r="E124" s="215" t="s">
        <v>1517</v>
      </c>
      <c r="F124" s="240" t="s">
        <v>2149</v>
      </c>
      <c r="G124" s="225" t="s">
        <v>1698</v>
      </c>
      <c r="H124" s="226">
        <v>2</v>
      </c>
      <c r="I124" s="227"/>
      <c r="J124" s="196"/>
      <c r="K124" s="196"/>
      <c r="L124" s="196"/>
    </row>
    <row r="125" spans="1:12" ht="240.5" x14ac:dyDescent="0.45">
      <c r="A125" s="192" t="s">
        <v>1832</v>
      </c>
      <c r="B125" s="193" t="s">
        <v>1242</v>
      </c>
      <c r="C125" s="202"/>
      <c r="D125" s="202" t="s">
        <v>157</v>
      </c>
      <c r="E125" s="213" t="s">
        <v>1518</v>
      </c>
      <c r="F125" s="240" t="s">
        <v>1771</v>
      </c>
      <c r="G125" s="225" t="s">
        <v>1698</v>
      </c>
      <c r="H125" s="226">
        <v>2</v>
      </c>
      <c r="I125" s="227"/>
      <c r="J125" s="196">
        <f>SUM(H125:H128)</f>
        <v>8</v>
      </c>
      <c r="K125" s="196">
        <f>COUNT(H125:H128)*2</f>
        <v>8</v>
      </c>
      <c r="L125" s="196"/>
    </row>
    <row r="126" spans="1:12" ht="259" x14ac:dyDescent="0.45">
      <c r="A126" s="192" t="s">
        <v>1832</v>
      </c>
      <c r="B126" s="193"/>
      <c r="C126" s="202"/>
      <c r="D126" s="202"/>
      <c r="E126" s="213" t="s">
        <v>1434</v>
      </c>
      <c r="F126" s="240" t="s">
        <v>2205</v>
      </c>
      <c r="G126" s="225" t="s">
        <v>1698</v>
      </c>
      <c r="H126" s="226">
        <v>2</v>
      </c>
      <c r="I126" s="227"/>
      <c r="J126" s="196"/>
      <c r="K126" s="196"/>
      <c r="L126" s="196"/>
    </row>
    <row r="127" spans="1:12" ht="166.5" x14ac:dyDescent="0.45">
      <c r="A127" s="192" t="s">
        <v>1832</v>
      </c>
      <c r="B127" s="193"/>
      <c r="C127" s="202"/>
      <c r="D127" s="202"/>
      <c r="E127" s="215" t="s">
        <v>1433</v>
      </c>
      <c r="F127" s="240" t="s">
        <v>1772</v>
      </c>
      <c r="G127" s="225" t="s">
        <v>1698</v>
      </c>
      <c r="H127" s="226">
        <v>2</v>
      </c>
      <c r="I127" s="227"/>
      <c r="J127" s="196"/>
      <c r="K127" s="196"/>
      <c r="L127" s="196"/>
    </row>
    <row r="128" spans="1:12" ht="74" x14ac:dyDescent="0.45">
      <c r="A128" s="192" t="s">
        <v>1832</v>
      </c>
      <c r="B128" s="193"/>
      <c r="C128" s="202"/>
      <c r="D128" s="202"/>
      <c r="E128" s="215" t="s">
        <v>164</v>
      </c>
      <c r="F128" s="240" t="s">
        <v>1807</v>
      </c>
      <c r="G128" s="225" t="s">
        <v>1698</v>
      </c>
      <c r="H128" s="226">
        <v>2</v>
      </c>
      <c r="I128" s="227"/>
      <c r="J128" s="196"/>
      <c r="K128" s="196"/>
      <c r="L128" s="196"/>
    </row>
    <row r="129" spans="1:12" ht="18.5" x14ac:dyDescent="0.45">
      <c r="A129" s="192" t="s">
        <v>1832</v>
      </c>
      <c r="B129" s="193" t="s">
        <v>169</v>
      </c>
      <c r="C129" s="374" t="s">
        <v>170</v>
      </c>
      <c r="D129" s="375"/>
      <c r="E129" s="375"/>
      <c r="F129" s="375"/>
      <c r="G129" s="375"/>
      <c r="H129" s="375"/>
      <c r="I129" s="376"/>
      <c r="J129" s="196">
        <f>SUM(H130:H162)</f>
        <v>54</v>
      </c>
      <c r="K129" s="196">
        <f>COUNT(H130:H162)*2</f>
        <v>54</v>
      </c>
      <c r="L129" s="196"/>
    </row>
    <row r="130" spans="1:12" ht="37" x14ac:dyDescent="0.45">
      <c r="A130" s="192" t="s">
        <v>1832</v>
      </c>
      <c r="B130" s="193" t="s">
        <v>1243</v>
      </c>
      <c r="C130" s="202"/>
      <c r="D130" s="202" t="s">
        <v>171</v>
      </c>
      <c r="E130" s="254" t="s">
        <v>1519</v>
      </c>
      <c r="F130" s="255" t="s">
        <v>1445</v>
      </c>
      <c r="G130" s="243" t="s">
        <v>1703</v>
      </c>
      <c r="H130" s="226">
        <v>2</v>
      </c>
      <c r="I130" s="227"/>
      <c r="J130" s="196">
        <f>SUM(H130:H158)</f>
        <v>46</v>
      </c>
      <c r="K130" s="196">
        <f>COUNT(H130:H158)*2</f>
        <v>46</v>
      </c>
      <c r="L130" s="196"/>
    </row>
    <row r="131" spans="1:12" ht="203.5" x14ac:dyDescent="0.45">
      <c r="A131" s="192" t="s">
        <v>1832</v>
      </c>
      <c r="B131" s="193"/>
      <c r="C131" s="202"/>
      <c r="D131" s="202"/>
      <c r="E131" s="254" t="s">
        <v>2151</v>
      </c>
      <c r="F131" s="255" t="s">
        <v>2152</v>
      </c>
      <c r="G131" s="243" t="s">
        <v>1703</v>
      </c>
      <c r="H131" s="226">
        <v>2</v>
      </c>
      <c r="I131" s="227"/>
      <c r="J131" s="196"/>
      <c r="K131" s="196"/>
      <c r="L131" s="196"/>
    </row>
    <row r="132" spans="1:12" ht="148" x14ac:dyDescent="0.45">
      <c r="A132" s="192" t="s">
        <v>1833</v>
      </c>
      <c r="B132" s="193"/>
      <c r="C132" s="202"/>
      <c r="D132" s="202"/>
      <c r="E132" s="254" t="s">
        <v>1520</v>
      </c>
      <c r="F132" s="255" t="s">
        <v>1905</v>
      </c>
      <c r="G132" s="243" t="s">
        <v>1703</v>
      </c>
      <c r="H132" s="226">
        <v>2</v>
      </c>
      <c r="I132" s="227"/>
      <c r="J132" s="196"/>
      <c r="K132" s="196"/>
      <c r="L132" s="196"/>
    </row>
    <row r="133" spans="1:12" ht="92.5" x14ac:dyDescent="0.45">
      <c r="A133" s="192" t="s">
        <v>1832</v>
      </c>
      <c r="B133" s="193"/>
      <c r="C133" s="202"/>
      <c r="D133" s="202"/>
      <c r="E133" s="254" t="s">
        <v>2110</v>
      </c>
      <c r="F133" s="255" t="s">
        <v>2111</v>
      </c>
      <c r="G133" s="243" t="s">
        <v>1703</v>
      </c>
      <c r="H133" s="226">
        <v>2</v>
      </c>
      <c r="I133" s="227"/>
      <c r="J133" s="196"/>
      <c r="K133" s="196"/>
      <c r="L133" s="196"/>
    </row>
    <row r="134" spans="1:12" ht="296" x14ac:dyDescent="0.45">
      <c r="A134" s="192" t="s">
        <v>1832</v>
      </c>
      <c r="B134" s="193"/>
      <c r="C134" s="202"/>
      <c r="D134" s="202"/>
      <c r="E134" s="254" t="s">
        <v>184</v>
      </c>
      <c r="F134" s="255" t="s">
        <v>1446</v>
      </c>
      <c r="G134" s="243" t="s">
        <v>1703</v>
      </c>
      <c r="H134" s="226">
        <v>2</v>
      </c>
      <c r="I134" s="227"/>
      <c r="J134" s="196"/>
      <c r="K134" s="196"/>
      <c r="L134" s="196"/>
    </row>
    <row r="135" spans="1:12" ht="92.5" x14ac:dyDescent="0.45">
      <c r="A135" s="192" t="s">
        <v>1832</v>
      </c>
      <c r="B135" s="193"/>
      <c r="C135" s="202"/>
      <c r="D135" s="202"/>
      <c r="E135" s="254" t="s">
        <v>186</v>
      </c>
      <c r="F135" s="255" t="s">
        <v>187</v>
      </c>
      <c r="G135" s="243" t="s">
        <v>1703</v>
      </c>
      <c r="H135" s="226">
        <v>2</v>
      </c>
      <c r="I135" s="227"/>
      <c r="J135" s="196"/>
      <c r="K135" s="196"/>
      <c r="L135" s="196"/>
    </row>
    <row r="136" spans="1:12" ht="92.5" x14ac:dyDescent="0.45">
      <c r="A136" s="192" t="s">
        <v>1832</v>
      </c>
      <c r="B136" s="193"/>
      <c r="C136" s="202"/>
      <c r="D136" s="202"/>
      <c r="E136" s="254" t="s">
        <v>188</v>
      </c>
      <c r="F136" s="256" t="s">
        <v>189</v>
      </c>
      <c r="G136" s="243" t="s">
        <v>1703</v>
      </c>
      <c r="H136" s="226">
        <v>2</v>
      </c>
      <c r="I136" s="227"/>
      <c r="J136" s="196"/>
      <c r="K136" s="196"/>
      <c r="L136" s="196"/>
    </row>
    <row r="137" spans="1:12" ht="148" x14ac:dyDescent="0.45">
      <c r="A137" s="192" t="s">
        <v>1832</v>
      </c>
      <c r="B137" s="193"/>
      <c r="C137" s="202"/>
      <c r="D137" s="202"/>
      <c r="E137" s="254" t="s">
        <v>1448</v>
      </c>
      <c r="F137" s="255" t="s">
        <v>1449</v>
      </c>
      <c r="G137" s="243" t="s">
        <v>1703</v>
      </c>
      <c r="H137" s="226">
        <v>2</v>
      </c>
      <c r="I137" s="227"/>
      <c r="J137" s="196"/>
      <c r="K137" s="196"/>
      <c r="L137" s="196"/>
    </row>
    <row r="138" spans="1:12" ht="37" hidden="1" x14ac:dyDescent="0.45">
      <c r="A138" s="192" t="s">
        <v>1838</v>
      </c>
      <c r="B138" s="193"/>
      <c r="C138" s="202"/>
      <c r="D138" s="202"/>
      <c r="E138" s="254" t="s">
        <v>192</v>
      </c>
      <c r="F138" s="255" t="s">
        <v>1447</v>
      </c>
      <c r="G138" s="243" t="s">
        <v>1703</v>
      </c>
      <c r="H138" s="226"/>
      <c r="I138" s="227"/>
      <c r="J138" s="196"/>
      <c r="K138" s="196"/>
      <c r="L138" s="196"/>
    </row>
    <row r="139" spans="1:12" ht="55.5" x14ac:dyDescent="0.45">
      <c r="A139" s="192" t="s">
        <v>1833</v>
      </c>
      <c r="B139" s="193"/>
      <c r="C139" s="202"/>
      <c r="D139" s="202"/>
      <c r="E139" s="254" t="s">
        <v>194</v>
      </c>
      <c r="F139" s="255" t="s">
        <v>1450</v>
      </c>
      <c r="G139" s="243" t="s">
        <v>1703</v>
      </c>
      <c r="H139" s="226">
        <v>2</v>
      </c>
      <c r="I139" s="227"/>
      <c r="J139" s="196"/>
      <c r="K139" s="196"/>
      <c r="L139" s="196"/>
    </row>
    <row r="140" spans="1:12" ht="55.5" x14ac:dyDescent="0.45">
      <c r="A140" s="192" t="s">
        <v>1833</v>
      </c>
      <c r="B140" s="193"/>
      <c r="C140" s="202"/>
      <c r="D140" s="202"/>
      <c r="E140" s="254" t="s">
        <v>1521</v>
      </c>
      <c r="F140" s="255" t="s">
        <v>1451</v>
      </c>
      <c r="G140" s="243" t="s">
        <v>1703</v>
      </c>
      <c r="H140" s="226">
        <v>2</v>
      </c>
      <c r="I140" s="227"/>
      <c r="J140" s="196"/>
      <c r="K140" s="196"/>
      <c r="L140" s="196"/>
    </row>
    <row r="141" spans="1:12" ht="37" x14ac:dyDescent="0.45">
      <c r="A141" s="192" t="s">
        <v>1833</v>
      </c>
      <c r="B141" s="193"/>
      <c r="C141" s="202"/>
      <c r="D141" s="202"/>
      <c r="E141" s="254" t="s">
        <v>1522</v>
      </c>
      <c r="F141" s="255" t="s">
        <v>198</v>
      </c>
      <c r="G141" s="243" t="s">
        <v>1703</v>
      </c>
      <c r="H141" s="226">
        <v>2</v>
      </c>
      <c r="I141" s="227"/>
      <c r="J141" s="196"/>
      <c r="K141" s="196"/>
      <c r="L141" s="196"/>
    </row>
    <row r="142" spans="1:12" ht="129.5" x14ac:dyDescent="0.45">
      <c r="A142" s="192" t="s">
        <v>1832</v>
      </c>
      <c r="B142" s="193"/>
      <c r="C142" s="202"/>
      <c r="D142" s="202"/>
      <c r="E142" s="254" t="s">
        <v>1523</v>
      </c>
      <c r="F142" s="255" t="s">
        <v>1524</v>
      </c>
      <c r="G142" s="243" t="s">
        <v>1703</v>
      </c>
      <c r="H142" s="226">
        <v>2</v>
      </c>
      <c r="I142" s="227"/>
      <c r="J142" s="196"/>
      <c r="K142" s="196"/>
      <c r="L142" s="196"/>
    </row>
    <row r="143" spans="1:12" ht="18.5" x14ac:dyDescent="0.45">
      <c r="A143" s="192" t="s">
        <v>1832</v>
      </c>
      <c r="B143" s="193"/>
      <c r="C143" s="202"/>
      <c r="D143" s="202"/>
      <c r="E143" s="254" t="s">
        <v>201</v>
      </c>
      <c r="F143" s="255" t="s">
        <v>1452</v>
      </c>
      <c r="G143" s="243" t="s">
        <v>1703</v>
      </c>
      <c r="H143" s="226">
        <v>2</v>
      </c>
      <c r="I143" s="227"/>
      <c r="J143" s="196"/>
      <c r="K143" s="196"/>
      <c r="L143" s="196"/>
    </row>
    <row r="144" spans="1:12" ht="18.5" hidden="1" x14ac:dyDescent="0.45">
      <c r="A144" s="192" t="s">
        <v>1840</v>
      </c>
      <c r="B144" s="193"/>
      <c r="C144" s="202"/>
      <c r="D144" s="202"/>
      <c r="E144" s="254" t="s">
        <v>1453</v>
      </c>
      <c r="F144" s="255" t="s">
        <v>1454</v>
      </c>
      <c r="G144" s="243" t="s">
        <v>1703</v>
      </c>
      <c r="H144" s="226"/>
      <c r="I144" s="227"/>
      <c r="J144" s="196"/>
      <c r="K144" s="196"/>
      <c r="L144" s="196"/>
    </row>
    <row r="145" spans="1:12" ht="55.5" hidden="1" x14ac:dyDescent="0.45">
      <c r="A145" s="192" t="s">
        <v>1834</v>
      </c>
      <c r="B145" s="193"/>
      <c r="C145" s="202"/>
      <c r="D145" s="202"/>
      <c r="E145" s="257" t="s">
        <v>1422</v>
      </c>
      <c r="F145" s="256" t="s">
        <v>1461</v>
      </c>
      <c r="G145" s="243" t="s">
        <v>1703</v>
      </c>
      <c r="H145" s="226"/>
      <c r="I145" s="227"/>
      <c r="J145" s="196"/>
      <c r="K145" s="196"/>
      <c r="L145" s="196"/>
    </row>
    <row r="146" spans="1:12" ht="111" hidden="1" x14ac:dyDescent="0.45">
      <c r="A146" s="192" t="s">
        <v>1835</v>
      </c>
      <c r="B146" s="193"/>
      <c r="C146" s="202"/>
      <c r="D146" s="202"/>
      <c r="E146" s="257" t="s">
        <v>203</v>
      </c>
      <c r="F146" s="254" t="s">
        <v>1525</v>
      </c>
      <c r="G146" s="243" t="s">
        <v>1703</v>
      </c>
      <c r="H146" s="226"/>
      <c r="I146" s="227"/>
      <c r="J146" s="196"/>
      <c r="K146" s="196"/>
      <c r="L146" s="196"/>
    </row>
    <row r="147" spans="1:12" ht="166.5" x14ac:dyDescent="0.45">
      <c r="A147" s="192" t="s">
        <v>1832</v>
      </c>
      <c r="B147" s="193"/>
      <c r="C147" s="202"/>
      <c r="D147" s="202"/>
      <c r="E147" s="254" t="s">
        <v>205</v>
      </c>
      <c r="F147" s="255" t="s">
        <v>1526</v>
      </c>
      <c r="G147" s="243" t="s">
        <v>1703</v>
      </c>
      <c r="H147" s="226">
        <v>2</v>
      </c>
      <c r="I147" s="227"/>
      <c r="J147" s="196"/>
      <c r="K147" s="196"/>
      <c r="L147" s="196"/>
    </row>
    <row r="148" spans="1:12" ht="111" x14ac:dyDescent="0.45">
      <c r="A148" s="192" t="s">
        <v>1832</v>
      </c>
      <c r="B148" s="193"/>
      <c r="C148" s="202"/>
      <c r="D148" s="202"/>
      <c r="E148" s="254" t="s">
        <v>1527</v>
      </c>
      <c r="F148" s="255" t="s">
        <v>1456</v>
      </c>
      <c r="G148" s="243" t="s">
        <v>1703</v>
      </c>
      <c r="H148" s="226">
        <v>2</v>
      </c>
      <c r="I148" s="227"/>
      <c r="J148" s="196"/>
      <c r="K148" s="196"/>
      <c r="L148" s="196"/>
    </row>
    <row r="149" spans="1:12" ht="55.5" x14ac:dyDescent="0.45">
      <c r="A149" s="192" t="s">
        <v>1833</v>
      </c>
      <c r="B149" s="193"/>
      <c r="C149" s="202"/>
      <c r="D149" s="202"/>
      <c r="E149" s="254" t="s">
        <v>1528</v>
      </c>
      <c r="F149" s="255" t="s">
        <v>1457</v>
      </c>
      <c r="G149" s="243" t="s">
        <v>1703</v>
      </c>
      <c r="H149" s="226">
        <v>2</v>
      </c>
      <c r="I149" s="227"/>
      <c r="J149" s="196"/>
      <c r="K149" s="196"/>
      <c r="L149" s="196"/>
    </row>
    <row r="150" spans="1:12" ht="37" x14ac:dyDescent="0.45">
      <c r="A150" s="192" t="s">
        <v>1833</v>
      </c>
      <c r="B150" s="193"/>
      <c r="C150" s="202"/>
      <c r="D150" s="202"/>
      <c r="E150" s="254" t="s">
        <v>1529</v>
      </c>
      <c r="F150" s="258" t="s">
        <v>1458</v>
      </c>
      <c r="G150" s="243" t="s">
        <v>1703</v>
      </c>
      <c r="H150" s="226">
        <v>2</v>
      </c>
      <c r="I150" s="227"/>
      <c r="J150" s="196"/>
      <c r="K150" s="196"/>
      <c r="L150" s="196"/>
    </row>
    <row r="151" spans="1:12" ht="37" hidden="1" x14ac:dyDescent="0.45">
      <c r="A151" s="192" t="s">
        <v>90</v>
      </c>
      <c r="B151" s="193"/>
      <c r="C151" s="202"/>
      <c r="D151" s="202"/>
      <c r="E151" s="254" t="s">
        <v>1530</v>
      </c>
      <c r="F151" s="255" t="s">
        <v>1531</v>
      </c>
      <c r="G151" s="243" t="s">
        <v>1703</v>
      </c>
      <c r="H151" s="226"/>
      <c r="I151" s="209" t="s">
        <v>1357</v>
      </c>
      <c r="J151" s="196"/>
      <c r="K151" s="196"/>
      <c r="L151" s="196"/>
    </row>
    <row r="152" spans="1:12" ht="148" x14ac:dyDescent="0.45">
      <c r="A152" s="192" t="s">
        <v>1832</v>
      </c>
      <c r="B152" s="193"/>
      <c r="C152" s="202"/>
      <c r="D152" s="202"/>
      <c r="E152" s="254" t="s">
        <v>2150</v>
      </c>
      <c r="F152" s="255" t="s">
        <v>1459</v>
      </c>
      <c r="G152" s="243" t="s">
        <v>1703</v>
      </c>
      <c r="H152" s="226">
        <v>2</v>
      </c>
      <c r="I152" s="227"/>
      <c r="J152" s="196"/>
      <c r="K152" s="196"/>
      <c r="L152" s="196"/>
    </row>
    <row r="153" spans="1:12" ht="37" x14ac:dyDescent="0.45">
      <c r="A153" s="192" t="s">
        <v>1832</v>
      </c>
      <c r="B153" s="193"/>
      <c r="C153" s="202"/>
      <c r="D153" s="202"/>
      <c r="E153" s="254" t="s">
        <v>217</v>
      </c>
      <c r="F153" s="255" t="s">
        <v>1460</v>
      </c>
      <c r="G153" s="243" t="s">
        <v>1703</v>
      </c>
      <c r="H153" s="226">
        <v>2</v>
      </c>
      <c r="I153" s="227"/>
      <c r="J153" s="196"/>
      <c r="K153" s="196"/>
      <c r="L153" s="196"/>
    </row>
    <row r="154" spans="1:12" ht="74" x14ac:dyDescent="0.45">
      <c r="A154" s="192" t="s">
        <v>1832</v>
      </c>
      <c r="B154" s="193"/>
      <c r="C154" s="202"/>
      <c r="D154" s="202"/>
      <c r="E154" s="254" t="s">
        <v>221</v>
      </c>
      <c r="F154" s="255" t="s">
        <v>1532</v>
      </c>
      <c r="G154" s="243" t="s">
        <v>1703</v>
      </c>
      <c r="H154" s="226">
        <v>2</v>
      </c>
      <c r="I154" s="227"/>
      <c r="J154" s="196"/>
      <c r="K154" s="196"/>
      <c r="L154" s="196"/>
    </row>
    <row r="155" spans="1:12" ht="18.5" x14ac:dyDescent="0.45">
      <c r="A155" s="192" t="s">
        <v>1832</v>
      </c>
      <c r="B155" s="193" t="s">
        <v>2155</v>
      </c>
      <c r="C155" s="202"/>
      <c r="D155" s="202"/>
      <c r="E155" s="257" t="s">
        <v>223</v>
      </c>
      <c r="F155" s="256" t="s">
        <v>1767</v>
      </c>
      <c r="G155" s="243" t="s">
        <v>1703</v>
      </c>
      <c r="H155" s="226">
        <v>2</v>
      </c>
      <c r="I155" s="227"/>
      <c r="J155" s="196"/>
      <c r="K155" s="196"/>
      <c r="L155" s="196"/>
    </row>
    <row r="156" spans="1:12" ht="92.5" x14ac:dyDescent="0.45">
      <c r="A156" s="192" t="s">
        <v>1832</v>
      </c>
      <c r="B156" s="193"/>
      <c r="C156" s="202"/>
      <c r="D156" s="202"/>
      <c r="E156" s="257" t="s">
        <v>2153</v>
      </c>
      <c r="F156" s="256" t="s">
        <v>2154</v>
      </c>
      <c r="G156" s="243" t="s">
        <v>1703</v>
      </c>
      <c r="H156" s="226">
        <v>2</v>
      </c>
      <c r="I156" s="227"/>
      <c r="J156" s="196"/>
      <c r="K156" s="196"/>
      <c r="L156" s="196"/>
    </row>
    <row r="157" spans="1:12" ht="55.5" x14ac:dyDescent="0.45">
      <c r="A157" s="192" t="s">
        <v>1832</v>
      </c>
      <c r="B157" s="193"/>
      <c r="C157" s="202"/>
      <c r="D157" s="202"/>
      <c r="E157" s="254" t="s">
        <v>227</v>
      </c>
      <c r="F157" s="255" t="s">
        <v>1533</v>
      </c>
      <c r="G157" s="243" t="s">
        <v>1691</v>
      </c>
      <c r="H157" s="226">
        <v>2</v>
      </c>
      <c r="I157" s="227"/>
      <c r="J157" s="196"/>
      <c r="K157" s="196"/>
      <c r="L157" s="196"/>
    </row>
    <row r="158" spans="1:12" ht="55.5" hidden="1" x14ac:dyDescent="0.45">
      <c r="A158" s="192" t="s">
        <v>1836</v>
      </c>
      <c r="B158" s="193"/>
      <c r="C158" s="202"/>
      <c r="D158" s="202"/>
      <c r="E158" s="257" t="s">
        <v>1410</v>
      </c>
      <c r="F158" s="256" t="s">
        <v>1534</v>
      </c>
      <c r="G158" s="243" t="s">
        <v>1703</v>
      </c>
      <c r="H158" s="226"/>
      <c r="I158" s="227"/>
      <c r="J158" s="196"/>
      <c r="K158" s="196"/>
      <c r="L158" s="196"/>
    </row>
    <row r="159" spans="1:12" ht="111" x14ac:dyDescent="0.45">
      <c r="A159" s="192" t="s">
        <v>1832</v>
      </c>
      <c r="B159" s="193" t="s">
        <v>1245</v>
      </c>
      <c r="C159" s="202"/>
      <c r="D159" s="202" t="s">
        <v>1535</v>
      </c>
      <c r="E159" s="254" t="s">
        <v>1536</v>
      </c>
      <c r="F159" s="255" t="s">
        <v>1537</v>
      </c>
      <c r="G159" s="243" t="s">
        <v>1703</v>
      </c>
      <c r="H159" s="226">
        <v>2</v>
      </c>
      <c r="I159" s="227"/>
      <c r="J159" s="196">
        <f>SUM(H159:H162)</f>
        <v>8</v>
      </c>
      <c r="K159" s="196">
        <f>COUNT(H159:H162)*2</f>
        <v>8</v>
      </c>
      <c r="L159" s="196"/>
    </row>
    <row r="160" spans="1:12" ht="111" x14ac:dyDescent="0.45">
      <c r="A160" s="192" t="s">
        <v>1832</v>
      </c>
      <c r="B160" s="193"/>
      <c r="C160" s="202"/>
      <c r="D160" s="202"/>
      <c r="E160" s="259" t="s">
        <v>1906</v>
      </c>
      <c r="F160" s="255" t="s">
        <v>1538</v>
      </c>
      <c r="G160" s="243" t="s">
        <v>1703</v>
      </c>
      <c r="H160" s="226">
        <v>2</v>
      </c>
      <c r="I160" s="227"/>
      <c r="J160" s="196"/>
      <c r="K160" s="196"/>
      <c r="L160" s="196"/>
    </row>
    <row r="161" spans="1:12" ht="129.5" x14ac:dyDescent="0.45">
      <c r="A161" s="192" t="s">
        <v>1832</v>
      </c>
      <c r="B161" s="193"/>
      <c r="C161" s="202"/>
      <c r="D161" s="202"/>
      <c r="E161" s="259" t="s">
        <v>236</v>
      </c>
      <c r="F161" s="256" t="s">
        <v>1808</v>
      </c>
      <c r="G161" s="243" t="s">
        <v>1703</v>
      </c>
      <c r="H161" s="226">
        <v>2</v>
      </c>
      <c r="I161" s="227"/>
      <c r="J161" s="196"/>
      <c r="K161" s="196"/>
      <c r="L161" s="196"/>
    </row>
    <row r="162" spans="1:12" ht="129.5" x14ac:dyDescent="0.45">
      <c r="A162" s="192" t="s">
        <v>1832</v>
      </c>
      <c r="B162" s="193"/>
      <c r="C162" s="202"/>
      <c r="D162" s="202"/>
      <c r="E162" s="257" t="s">
        <v>1704</v>
      </c>
      <c r="F162" s="256" t="s">
        <v>1423</v>
      </c>
      <c r="G162" s="243" t="s">
        <v>1703</v>
      </c>
      <c r="H162" s="226">
        <v>2</v>
      </c>
      <c r="I162" s="227"/>
      <c r="J162" s="196"/>
      <c r="K162" s="196"/>
      <c r="L162" s="196"/>
    </row>
    <row r="163" spans="1:12" ht="18.5" x14ac:dyDescent="0.45">
      <c r="A163" s="192" t="s">
        <v>1832</v>
      </c>
      <c r="B163" s="193" t="s">
        <v>241</v>
      </c>
      <c r="C163" s="374" t="s">
        <v>242</v>
      </c>
      <c r="D163" s="375"/>
      <c r="E163" s="375"/>
      <c r="F163" s="375"/>
      <c r="G163" s="375"/>
      <c r="H163" s="375"/>
      <c r="I163" s="376"/>
      <c r="J163" s="196">
        <f>SUM(H164:H169)</f>
        <v>6</v>
      </c>
      <c r="K163" s="196">
        <f>COUNT(H164:H169)*2</f>
        <v>6</v>
      </c>
      <c r="L163" s="196"/>
    </row>
    <row r="164" spans="1:12" ht="166.5" x14ac:dyDescent="0.45">
      <c r="A164" s="192" t="s">
        <v>1832</v>
      </c>
      <c r="B164" s="193" t="s">
        <v>1246</v>
      </c>
      <c r="C164" s="202"/>
      <c r="D164" s="202" t="s">
        <v>243</v>
      </c>
      <c r="E164" s="201" t="s">
        <v>1413</v>
      </c>
      <c r="F164" s="233" t="s">
        <v>1809</v>
      </c>
      <c r="G164" s="225" t="s">
        <v>1691</v>
      </c>
      <c r="H164" s="247">
        <v>2</v>
      </c>
      <c r="I164" s="227"/>
      <c r="J164" s="196">
        <f>SUM(H164:H168)</f>
        <v>4</v>
      </c>
      <c r="K164" s="196">
        <f>COUNT(H164:H168)*2</f>
        <v>4</v>
      </c>
      <c r="L164" s="196"/>
    </row>
    <row r="165" spans="1:12" ht="111" hidden="1" x14ac:dyDescent="0.45">
      <c r="A165" s="192" t="s">
        <v>1835</v>
      </c>
      <c r="B165" s="193"/>
      <c r="C165" s="202"/>
      <c r="D165" s="202"/>
      <c r="E165" s="201" t="s">
        <v>1414</v>
      </c>
      <c r="F165" s="233" t="s">
        <v>1659</v>
      </c>
      <c r="G165" s="225" t="s">
        <v>1691</v>
      </c>
      <c r="H165" s="247"/>
      <c r="I165" s="227"/>
      <c r="J165" s="196"/>
      <c r="K165" s="196"/>
      <c r="L165" s="196"/>
    </row>
    <row r="166" spans="1:12" ht="55.5" hidden="1" x14ac:dyDescent="0.45">
      <c r="A166" s="192" t="s">
        <v>1836</v>
      </c>
      <c r="B166" s="193"/>
      <c r="C166" s="202"/>
      <c r="D166" s="202"/>
      <c r="E166" s="201" t="s">
        <v>1415</v>
      </c>
      <c r="F166" s="233" t="s">
        <v>1416</v>
      </c>
      <c r="G166" s="225" t="s">
        <v>1691</v>
      </c>
      <c r="H166" s="247"/>
      <c r="I166" s="227"/>
      <c r="J166" s="196"/>
      <c r="K166" s="196"/>
      <c r="L166" s="196"/>
    </row>
    <row r="167" spans="1:12" ht="129.5" hidden="1" x14ac:dyDescent="0.45">
      <c r="A167" s="192" t="s">
        <v>90</v>
      </c>
      <c r="B167" s="193"/>
      <c r="C167" s="202"/>
      <c r="D167" s="202"/>
      <c r="E167" s="201" t="s">
        <v>1417</v>
      </c>
      <c r="F167" s="233" t="s">
        <v>1539</v>
      </c>
      <c r="G167" s="225" t="s">
        <v>1691</v>
      </c>
      <c r="H167" s="247"/>
      <c r="I167" s="209" t="s">
        <v>2088</v>
      </c>
      <c r="J167" s="196"/>
      <c r="K167" s="196"/>
      <c r="L167" s="196"/>
    </row>
    <row r="168" spans="1:12" ht="92.5" x14ac:dyDescent="0.45">
      <c r="A168" s="192" t="s">
        <v>1832</v>
      </c>
      <c r="B168" s="193"/>
      <c r="C168" s="202"/>
      <c r="D168" s="202"/>
      <c r="E168" s="201" t="s">
        <v>1540</v>
      </c>
      <c r="F168" s="240" t="s">
        <v>1810</v>
      </c>
      <c r="G168" s="225" t="s">
        <v>1691</v>
      </c>
      <c r="H168" s="247">
        <v>2</v>
      </c>
      <c r="I168" s="227"/>
      <c r="J168" s="196"/>
      <c r="K168" s="196"/>
      <c r="L168" s="196"/>
    </row>
    <row r="169" spans="1:12" ht="92.5" x14ac:dyDescent="0.45">
      <c r="A169" s="192" t="s">
        <v>1832</v>
      </c>
      <c r="B169" s="193" t="s">
        <v>1247</v>
      </c>
      <c r="C169" s="202"/>
      <c r="D169" s="202" t="s">
        <v>250</v>
      </c>
      <c r="E169" s="201" t="s">
        <v>251</v>
      </c>
      <c r="F169" s="233" t="s">
        <v>1541</v>
      </c>
      <c r="G169" s="225" t="s">
        <v>1691</v>
      </c>
      <c r="H169" s="247">
        <v>2</v>
      </c>
      <c r="I169" s="227"/>
      <c r="J169" s="196">
        <f>SUM(H169)</f>
        <v>2</v>
      </c>
      <c r="K169" s="196">
        <f>COUNT(H169)*2</f>
        <v>2</v>
      </c>
      <c r="L169" s="196"/>
    </row>
    <row r="170" spans="1:12" ht="18.5" x14ac:dyDescent="0.45">
      <c r="A170" s="192" t="s">
        <v>1832</v>
      </c>
      <c r="B170" s="193"/>
      <c r="C170" s="191"/>
      <c r="D170" s="368" t="s">
        <v>253</v>
      </c>
      <c r="E170" s="369"/>
      <c r="F170" s="369"/>
      <c r="G170" s="369"/>
      <c r="H170" s="369"/>
      <c r="I170" s="370"/>
      <c r="J170" s="196">
        <f>J171+J181+J191+J203+J214+J228</f>
        <v>110</v>
      </c>
      <c r="K170" s="196">
        <f>K171+K181+K191+K203+K214+K228</f>
        <v>110</v>
      </c>
      <c r="L170" s="198">
        <f>J170/K170</f>
        <v>1</v>
      </c>
    </row>
    <row r="171" spans="1:12" ht="18.5" x14ac:dyDescent="0.45">
      <c r="A171" s="192" t="s">
        <v>1832</v>
      </c>
      <c r="B171" s="193" t="s">
        <v>254</v>
      </c>
      <c r="C171" s="374" t="s">
        <v>255</v>
      </c>
      <c r="D171" s="375"/>
      <c r="E171" s="375"/>
      <c r="F171" s="375"/>
      <c r="G171" s="375"/>
      <c r="H171" s="375"/>
      <c r="I171" s="376"/>
      <c r="J171" s="196">
        <f>SUM(H172:H180)</f>
        <v>18</v>
      </c>
      <c r="K171" s="196">
        <f>COUNT(H172:H180)*2</f>
        <v>18</v>
      </c>
      <c r="L171" s="196"/>
    </row>
    <row r="172" spans="1:12" ht="74" x14ac:dyDescent="0.45">
      <c r="A172" s="192" t="s">
        <v>1832</v>
      </c>
      <c r="B172" s="193" t="s">
        <v>1248</v>
      </c>
      <c r="C172" s="202"/>
      <c r="D172" s="202" t="s">
        <v>256</v>
      </c>
      <c r="E172" s="208" t="s">
        <v>2018</v>
      </c>
      <c r="F172" s="232" t="s">
        <v>1706</v>
      </c>
      <c r="G172" s="225" t="s">
        <v>1691</v>
      </c>
      <c r="H172" s="226">
        <v>2</v>
      </c>
      <c r="I172" s="227"/>
      <c r="J172" s="196">
        <f>SUM(H172:H176)</f>
        <v>10</v>
      </c>
      <c r="K172" s="196">
        <f>COUNT(H172:H176)*2</f>
        <v>10</v>
      </c>
      <c r="L172" s="196"/>
    </row>
    <row r="173" spans="1:12" ht="314.5" x14ac:dyDescent="0.45">
      <c r="A173" s="192" t="s">
        <v>1832</v>
      </c>
      <c r="B173" s="193"/>
      <c r="C173" s="202"/>
      <c r="D173" s="202"/>
      <c r="E173" s="208" t="s">
        <v>259</v>
      </c>
      <c r="F173" s="232" t="s">
        <v>2206</v>
      </c>
      <c r="G173" s="225" t="s">
        <v>1691</v>
      </c>
      <c r="H173" s="226">
        <v>2</v>
      </c>
      <c r="I173" s="227"/>
      <c r="J173" s="196"/>
      <c r="K173" s="196"/>
      <c r="L173" s="196"/>
    </row>
    <row r="174" spans="1:12" ht="74" x14ac:dyDescent="0.45">
      <c r="A174" s="192" t="s">
        <v>1832</v>
      </c>
      <c r="B174" s="193"/>
      <c r="C174" s="202"/>
      <c r="D174" s="202"/>
      <c r="E174" s="260" t="s">
        <v>2019</v>
      </c>
      <c r="F174" s="232" t="s">
        <v>2020</v>
      </c>
      <c r="G174" s="225" t="s">
        <v>1705</v>
      </c>
      <c r="H174" s="226">
        <v>2</v>
      </c>
      <c r="I174" s="227"/>
      <c r="J174" s="196"/>
      <c r="K174" s="196"/>
      <c r="L174" s="196"/>
    </row>
    <row r="175" spans="1:12" ht="74" x14ac:dyDescent="0.45">
      <c r="A175" s="192" t="s">
        <v>1832</v>
      </c>
      <c r="B175" s="193"/>
      <c r="C175" s="202"/>
      <c r="D175" s="202"/>
      <c r="E175" s="261" t="s">
        <v>1542</v>
      </c>
      <c r="F175" s="232" t="s">
        <v>1907</v>
      </c>
      <c r="G175" s="225" t="s">
        <v>1692</v>
      </c>
      <c r="H175" s="226">
        <v>2</v>
      </c>
      <c r="I175" s="227"/>
      <c r="J175" s="196"/>
      <c r="K175" s="196"/>
      <c r="L175" s="196"/>
    </row>
    <row r="176" spans="1:12" ht="55.5" x14ac:dyDescent="0.45">
      <c r="A176" s="192" t="s">
        <v>1832</v>
      </c>
      <c r="B176" s="193"/>
      <c r="C176" s="202"/>
      <c r="D176" s="202"/>
      <c r="E176" s="250" t="s">
        <v>1543</v>
      </c>
      <c r="F176" s="255" t="s">
        <v>1544</v>
      </c>
      <c r="G176" s="262" t="s">
        <v>1705</v>
      </c>
      <c r="H176" s="226">
        <v>2</v>
      </c>
      <c r="I176" s="227"/>
      <c r="J176" s="196"/>
      <c r="K176" s="196"/>
      <c r="L176" s="196"/>
    </row>
    <row r="177" spans="1:12" ht="203.5" x14ac:dyDescent="0.45">
      <c r="A177" s="192" t="s">
        <v>1832</v>
      </c>
      <c r="B177" s="193" t="s">
        <v>1249</v>
      </c>
      <c r="C177" s="202"/>
      <c r="D177" s="202" t="s">
        <v>269</v>
      </c>
      <c r="E177" s="211" t="s">
        <v>270</v>
      </c>
      <c r="F177" s="232" t="s">
        <v>271</v>
      </c>
      <c r="G177" s="225" t="s">
        <v>1691</v>
      </c>
      <c r="H177" s="226">
        <v>2</v>
      </c>
      <c r="I177" s="227"/>
      <c r="J177" s="196">
        <f>SUM(H177:H180)</f>
        <v>8</v>
      </c>
      <c r="K177" s="196">
        <f>COUNT(H177:H180)*2</f>
        <v>8</v>
      </c>
      <c r="L177" s="196"/>
    </row>
    <row r="178" spans="1:12" ht="185" x14ac:dyDescent="0.45">
      <c r="A178" s="192" t="s">
        <v>1832</v>
      </c>
      <c r="B178" s="193"/>
      <c r="C178" s="202"/>
      <c r="D178" s="208"/>
      <c r="E178" s="249" t="s">
        <v>274</v>
      </c>
      <c r="F178" s="232" t="s">
        <v>275</v>
      </c>
      <c r="G178" s="225" t="s">
        <v>1672</v>
      </c>
      <c r="H178" s="226">
        <v>2</v>
      </c>
      <c r="I178" s="227"/>
      <c r="J178" s="196"/>
      <c r="K178" s="196"/>
      <c r="L178" s="196"/>
    </row>
    <row r="179" spans="1:12" ht="92.5" x14ac:dyDescent="0.45">
      <c r="A179" s="192" t="s">
        <v>1832</v>
      </c>
      <c r="B179" s="193"/>
      <c r="C179" s="202"/>
      <c r="D179" s="208"/>
      <c r="E179" s="249" t="s">
        <v>1752</v>
      </c>
      <c r="F179" s="224" t="s">
        <v>2112</v>
      </c>
      <c r="G179" s="225" t="s">
        <v>1697</v>
      </c>
      <c r="H179" s="226">
        <v>2</v>
      </c>
      <c r="I179" s="227"/>
      <c r="J179" s="196"/>
      <c r="K179" s="196"/>
      <c r="L179" s="196"/>
    </row>
    <row r="180" spans="1:12" ht="74" x14ac:dyDescent="0.45">
      <c r="A180" s="192" t="s">
        <v>1832</v>
      </c>
      <c r="B180" s="193"/>
      <c r="C180" s="202"/>
      <c r="D180" s="202"/>
      <c r="E180" s="208" t="s">
        <v>280</v>
      </c>
      <c r="F180" s="232" t="s">
        <v>2113</v>
      </c>
      <c r="G180" s="225" t="s">
        <v>1672</v>
      </c>
      <c r="H180" s="226">
        <v>2</v>
      </c>
      <c r="I180" s="227"/>
      <c r="J180" s="196"/>
      <c r="K180" s="196"/>
      <c r="L180" s="196"/>
    </row>
    <row r="181" spans="1:12" ht="18.5" x14ac:dyDescent="0.45">
      <c r="A181" s="192" t="s">
        <v>1832</v>
      </c>
      <c r="B181" s="193" t="s">
        <v>282</v>
      </c>
      <c r="C181" s="387" t="s">
        <v>283</v>
      </c>
      <c r="D181" s="388"/>
      <c r="E181" s="388"/>
      <c r="F181" s="388"/>
      <c r="G181" s="388"/>
      <c r="H181" s="388"/>
      <c r="I181" s="388"/>
      <c r="J181" s="196">
        <f>SUM(H182:H190)</f>
        <v>18</v>
      </c>
      <c r="K181" s="196">
        <f>COUNT(H182:H190)*2</f>
        <v>18</v>
      </c>
      <c r="L181" s="196"/>
    </row>
    <row r="182" spans="1:12" ht="74" x14ac:dyDescent="0.45">
      <c r="A182" s="192" t="s">
        <v>1832</v>
      </c>
      <c r="B182" s="193" t="s">
        <v>1250</v>
      </c>
      <c r="C182" s="202"/>
      <c r="D182" s="263" t="s">
        <v>1545</v>
      </c>
      <c r="E182" s="264" t="s">
        <v>2021</v>
      </c>
      <c r="F182" s="265" t="s">
        <v>1546</v>
      </c>
      <c r="G182" s="266" t="s">
        <v>1671</v>
      </c>
      <c r="H182" s="267">
        <v>2</v>
      </c>
      <c r="I182" s="268"/>
      <c r="J182" s="196">
        <f>SUM(H182:H185)</f>
        <v>8</v>
      </c>
      <c r="K182" s="196">
        <f>COUNT(H182:H185)*2</f>
        <v>8</v>
      </c>
      <c r="L182" s="196"/>
    </row>
    <row r="183" spans="1:12" ht="55.5" x14ac:dyDescent="0.45">
      <c r="A183" s="192" t="s">
        <v>1832</v>
      </c>
      <c r="B183" s="193"/>
      <c r="C183" s="202"/>
      <c r="D183" s="202"/>
      <c r="E183" s="242" t="s">
        <v>1547</v>
      </c>
      <c r="F183" s="224" t="s">
        <v>2226</v>
      </c>
      <c r="G183" s="225" t="s">
        <v>1707</v>
      </c>
      <c r="H183" s="267">
        <v>2</v>
      </c>
      <c r="I183" s="227"/>
      <c r="J183" s="196"/>
      <c r="K183" s="196"/>
      <c r="L183" s="196"/>
    </row>
    <row r="184" spans="1:12" ht="185" x14ac:dyDescent="0.45">
      <c r="A184" s="192" t="s">
        <v>1832</v>
      </c>
      <c r="B184" s="193"/>
      <c r="C184" s="202"/>
      <c r="D184" s="202"/>
      <c r="E184" s="202" t="s">
        <v>289</v>
      </c>
      <c r="F184" s="232" t="s">
        <v>2022</v>
      </c>
      <c r="G184" s="225" t="s">
        <v>1707</v>
      </c>
      <c r="H184" s="267">
        <v>2</v>
      </c>
      <c r="I184" s="227"/>
      <c r="J184" s="196"/>
      <c r="K184" s="196"/>
      <c r="L184" s="196"/>
    </row>
    <row r="185" spans="1:12" ht="55.5" x14ac:dyDescent="0.45">
      <c r="A185" s="192" t="s">
        <v>1832</v>
      </c>
      <c r="B185" s="193"/>
      <c r="C185" s="202"/>
      <c r="D185" s="202"/>
      <c r="E185" s="202" t="s">
        <v>1766</v>
      </c>
      <c r="F185" s="238" t="s">
        <v>2023</v>
      </c>
      <c r="G185" s="235" t="s">
        <v>1825</v>
      </c>
      <c r="H185" s="267">
        <v>2</v>
      </c>
      <c r="I185" s="227"/>
      <c r="J185" s="196"/>
      <c r="K185" s="196"/>
      <c r="L185" s="196"/>
    </row>
    <row r="186" spans="1:12" ht="166.5" x14ac:dyDescent="0.45">
      <c r="A186" s="192" t="s">
        <v>1832</v>
      </c>
      <c r="B186" s="193" t="s">
        <v>1251</v>
      </c>
      <c r="C186" s="202"/>
      <c r="D186" s="202" t="s">
        <v>1548</v>
      </c>
      <c r="E186" s="208" t="s">
        <v>2024</v>
      </c>
      <c r="F186" s="232" t="s">
        <v>2114</v>
      </c>
      <c r="G186" s="225" t="s">
        <v>1691</v>
      </c>
      <c r="H186" s="267">
        <v>2</v>
      </c>
      <c r="I186" s="227"/>
      <c r="J186" s="196">
        <f>SUM(H186:H188)</f>
        <v>6</v>
      </c>
      <c r="K186" s="196">
        <f>COUNT(H186:H188)*2</f>
        <v>6</v>
      </c>
      <c r="L186" s="196"/>
    </row>
    <row r="187" spans="1:12" ht="111" x14ac:dyDescent="0.45">
      <c r="A187" s="192" t="s">
        <v>1832</v>
      </c>
      <c r="B187" s="193"/>
      <c r="C187" s="202"/>
      <c r="D187" s="202"/>
      <c r="E187" s="208" t="s">
        <v>298</v>
      </c>
      <c r="F187" s="232" t="s">
        <v>2115</v>
      </c>
      <c r="G187" s="225" t="s">
        <v>1691</v>
      </c>
      <c r="H187" s="267">
        <v>2</v>
      </c>
      <c r="I187" s="227"/>
      <c r="J187" s="196"/>
      <c r="K187" s="196"/>
      <c r="L187" s="196"/>
    </row>
    <row r="188" spans="1:12" ht="129.5" x14ac:dyDescent="0.45">
      <c r="A188" s="192" t="s">
        <v>1832</v>
      </c>
      <c r="B188" s="193"/>
      <c r="C188" s="202"/>
      <c r="D188" s="202"/>
      <c r="E188" s="269" t="s">
        <v>1908</v>
      </c>
      <c r="F188" s="270" t="s">
        <v>1794</v>
      </c>
      <c r="G188" s="271" t="s">
        <v>1760</v>
      </c>
      <c r="H188" s="267">
        <v>2</v>
      </c>
      <c r="I188" s="227"/>
      <c r="J188" s="196"/>
      <c r="K188" s="196"/>
      <c r="L188" s="196"/>
    </row>
    <row r="189" spans="1:12" ht="55.5" x14ac:dyDescent="0.45">
      <c r="A189" s="192" t="s">
        <v>1832</v>
      </c>
      <c r="B189" s="193" t="s">
        <v>1252</v>
      </c>
      <c r="C189" s="202"/>
      <c r="D189" s="202" t="s">
        <v>302</v>
      </c>
      <c r="E189" s="214" t="s">
        <v>2025</v>
      </c>
      <c r="F189" s="211" t="s">
        <v>2116</v>
      </c>
      <c r="G189" s="272" t="s">
        <v>1691</v>
      </c>
      <c r="H189" s="267">
        <v>2</v>
      </c>
      <c r="I189" s="227"/>
      <c r="J189" s="196">
        <f>SUM(H189:H190)</f>
        <v>4</v>
      </c>
      <c r="K189" s="196">
        <f>COUNT(H189:H190)*2</f>
        <v>4</v>
      </c>
      <c r="L189" s="196"/>
    </row>
    <row r="190" spans="1:12" ht="148" x14ac:dyDescent="0.45">
      <c r="A190" s="192" t="s">
        <v>1832</v>
      </c>
      <c r="B190" s="193"/>
      <c r="C190" s="202"/>
      <c r="D190" s="202"/>
      <c r="E190" s="273" t="s">
        <v>303</v>
      </c>
      <c r="F190" s="274" t="s">
        <v>2117</v>
      </c>
      <c r="G190" s="272"/>
      <c r="H190" s="267">
        <v>2</v>
      </c>
      <c r="I190" s="227"/>
      <c r="J190" s="196"/>
      <c r="K190" s="196"/>
      <c r="L190" s="196"/>
    </row>
    <row r="191" spans="1:12" ht="18.5" x14ac:dyDescent="0.45">
      <c r="A191" s="192" t="s">
        <v>1832</v>
      </c>
      <c r="B191" s="193" t="s">
        <v>307</v>
      </c>
      <c r="C191" s="374" t="s">
        <v>308</v>
      </c>
      <c r="D191" s="385"/>
      <c r="E191" s="385"/>
      <c r="F191" s="385"/>
      <c r="G191" s="385"/>
      <c r="H191" s="385"/>
      <c r="I191" s="386"/>
      <c r="J191" s="196">
        <f>SUM(H192:H202)</f>
        <v>22</v>
      </c>
      <c r="K191" s="196">
        <f>COUNT(H192:H202)*2</f>
        <v>22</v>
      </c>
      <c r="L191" s="196"/>
    </row>
    <row r="192" spans="1:12" ht="166.5" x14ac:dyDescent="0.45">
      <c r="A192" s="192" t="s">
        <v>1832</v>
      </c>
      <c r="B192" s="193" t="s">
        <v>1253</v>
      </c>
      <c r="C192" s="202"/>
      <c r="D192" s="202" t="s">
        <v>1399</v>
      </c>
      <c r="E192" s="208" t="s">
        <v>1400</v>
      </c>
      <c r="F192" s="208" t="s">
        <v>2207</v>
      </c>
      <c r="G192" s="225" t="s">
        <v>1707</v>
      </c>
      <c r="H192" s="226">
        <v>2</v>
      </c>
      <c r="I192" s="227"/>
      <c r="J192" s="196">
        <f>SUM(H192:H196)</f>
        <v>10</v>
      </c>
      <c r="K192" s="196">
        <f>COUNT(H192:H196)*2</f>
        <v>10</v>
      </c>
      <c r="L192" s="196"/>
    </row>
    <row r="193" spans="1:12" ht="129.5" x14ac:dyDescent="0.45">
      <c r="A193" s="192" t="s">
        <v>1832</v>
      </c>
      <c r="B193" s="193"/>
      <c r="C193" s="202"/>
      <c r="D193" s="219"/>
      <c r="E193" s="208" t="s">
        <v>1909</v>
      </c>
      <c r="F193" s="208" t="s">
        <v>1549</v>
      </c>
      <c r="G193" s="225" t="s">
        <v>1707</v>
      </c>
      <c r="H193" s="226">
        <v>2</v>
      </c>
      <c r="I193" s="227"/>
      <c r="J193" s="196"/>
      <c r="K193" s="196"/>
      <c r="L193" s="196"/>
    </row>
    <row r="194" spans="1:12" ht="370" x14ac:dyDescent="0.45">
      <c r="A194" s="192" t="s">
        <v>1832</v>
      </c>
      <c r="B194" s="193"/>
      <c r="C194" s="202"/>
      <c r="D194" s="202"/>
      <c r="E194" s="208" t="s">
        <v>2157</v>
      </c>
      <c r="F194" s="208" t="s">
        <v>2158</v>
      </c>
      <c r="G194" s="225" t="s">
        <v>1707</v>
      </c>
      <c r="H194" s="226">
        <v>2</v>
      </c>
      <c r="I194" s="248"/>
      <c r="J194" s="196"/>
      <c r="K194" s="196"/>
      <c r="L194" s="196"/>
    </row>
    <row r="195" spans="1:12" ht="74" x14ac:dyDescent="0.45">
      <c r="A195" s="192" t="s">
        <v>1832</v>
      </c>
      <c r="B195" s="193"/>
      <c r="C195" s="202"/>
      <c r="D195" s="273"/>
      <c r="E195" s="242" t="s">
        <v>1550</v>
      </c>
      <c r="F195" s="232" t="s">
        <v>1910</v>
      </c>
      <c r="G195" s="225" t="s">
        <v>1707</v>
      </c>
      <c r="H195" s="226">
        <v>2</v>
      </c>
      <c r="I195" s="275"/>
      <c r="J195" s="196"/>
      <c r="K195" s="196"/>
      <c r="L195" s="196"/>
    </row>
    <row r="196" spans="1:12" ht="203.5" x14ac:dyDescent="0.45">
      <c r="A196" s="192" t="s">
        <v>1832</v>
      </c>
      <c r="B196" s="193"/>
      <c r="C196" s="202"/>
      <c r="D196" s="208"/>
      <c r="E196" s="242" t="s">
        <v>2122</v>
      </c>
      <c r="F196" s="232" t="s">
        <v>2123</v>
      </c>
      <c r="G196" s="225" t="s">
        <v>1707</v>
      </c>
      <c r="H196" s="226">
        <v>2</v>
      </c>
      <c r="I196" s="248"/>
      <c r="J196" s="196"/>
      <c r="K196" s="196"/>
      <c r="L196" s="196"/>
    </row>
    <row r="197" spans="1:12" ht="111" x14ac:dyDescent="0.45">
      <c r="A197" s="192" t="s">
        <v>1832</v>
      </c>
      <c r="B197" s="193" t="s">
        <v>1254</v>
      </c>
      <c r="C197" s="202"/>
      <c r="D197" s="202" t="s">
        <v>1551</v>
      </c>
      <c r="E197" s="202" t="s">
        <v>2026</v>
      </c>
      <c r="F197" s="232" t="s">
        <v>2120</v>
      </c>
      <c r="G197" s="225" t="s">
        <v>1697</v>
      </c>
      <c r="H197" s="226">
        <v>2</v>
      </c>
      <c r="I197" s="227"/>
      <c r="J197" s="196">
        <f>SUM(H197:H198)</f>
        <v>4</v>
      </c>
      <c r="K197" s="196">
        <f>COUNT(H197:H198)*2</f>
        <v>4</v>
      </c>
      <c r="L197" s="196"/>
    </row>
    <row r="198" spans="1:12" ht="203.5" x14ac:dyDescent="0.45">
      <c r="A198" s="192" t="s">
        <v>1832</v>
      </c>
      <c r="B198" s="193"/>
      <c r="C198" s="202"/>
      <c r="D198" s="202"/>
      <c r="E198" s="202" t="s">
        <v>2027</v>
      </c>
      <c r="F198" s="232" t="s">
        <v>2121</v>
      </c>
      <c r="G198" s="225" t="s">
        <v>1697</v>
      </c>
      <c r="H198" s="226">
        <v>2</v>
      </c>
      <c r="I198" s="227"/>
      <c r="J198" s="196"/>
      <c r="K198" s="196"/>
      <c r="L198" s="196"/>
    </row>
    <row r="199" spans="1:12" ht="55.5" x14ac:dyDescent="0.45">
      <c r="A199" s="192" t="s">
        <v>1832</v>
      </c>
      <c r="B199" s="193" t="s">
        <v>1255</v>
      </c>
      <c r="C199" s="202"/>
      <c r="D199" s="202" t="s">
        <v>1401</v>
      </c>
      <c r="E199" s="202" t="s">
        <v>1402</v>
      </c>
      <c r="F199" s="202" t="s">
        <v>1552</v>
      </c>
      <c r="G199" s="225" t="s">
        <v>1672</v>
      </c>
      <c r="H199" s="226">
        <v>2</v>
      </c>
      <c r="I199" s="227"/>
      <c r="J199" s="196">
        <f>SUM(H199:H202)</f>
        <v>8</v>
      </c>
      <c r="K199" s="196">
        <f>COUNT(H199:H202)*2</f>
        <v>8</v>
      </c>
      <c r="L199" s="196"/>
    </row>
    <row r="200" spans="1:12" ht="92.5" x14ac:dyDescent="0.45">
      <c r="A200" s="192" t="s">
        <v>1832</v>
      </c>
      <c r="B200" s="193"/>
      <c r="C200" s="202"/>
      <c r="D200" s="202"/>
      <c r="E200" s="202" t="s">
        <v>1405</v>
      </c>
      <c r="F200" s="202" t="s">
        <v>1669</v>
      </c>
      <c r="G200" s="225" t="s">
        <v>1671</v>
      </c>
      <c r="H200" s="226">
        <v>2</v>
      </c>
      <c r="I200" s="227"/>
      <c r="J200" s="196"/>
      <c r="K200" s="196"/>
      <c r="L200" s="196"/>
    </row>
    <row r="201" spans="1:12" ht="129.5" x14ac:dyDescent="0.45">
      <c r="A201" s="192" t="s">
        <v>1832</v>
      </c>
      <c r="B201" s="193"/>
      <c r="C201" s="202"/>
      <c r="D201" s="202"/>
      <c r="E201" s="202" t="s">
        <v>2118</v>
      </c>
      <c r="F201" s="202" t="s">
        <v>2119</v>
      </c>
      <c r="G201" s="225" t="s">
        <v>1671</v>
      </c>
      <c r="H201" s="226">
        <v>2</v>
      </c>
      <c r="I201" s="276"/>
      <c r="J201" s="196"/>
      <c r="K201" s="196"/>
      <c r="L201" s="196"/>
    </row>
    <row r="202" spans="1:12" ht="55.5" x14ac:dyDescent="0.45">
      <c r="A202" s="192" t="s">
        <v>1832</v>
      </c>
      <c r="B202" s="193"/>
      <c r="C202" s="202"/>
      <c r="D202" s="202"/>
      <c r="E202" s="242" t="s">
        <v>1404</v>
      </c>
      <c r="F202" s="252" t="s">
        <v>1403</v>
      </c>
      <c r="G202" s="225" t="s">
        <v>1472</v>
      </c>
      <c r="H202" s="226">
        <v>2</v>
      </c>
      <c r="I202" s="227"/>
      <c r="J202" s="196"/>
      <c r="K202" s="196"/>
      <c r="L202" s="196"/>
    </row>
    <row r="203" spans="1:12" ht="18.5" x14ac:dyDescent="0.45">
      <c r="A203" s="192" t="s">
        <v>1832</v>
      </c>
      <c r="B203" s="277" t="s">
        <v>340</v>
      </c>
      <c r="C203" s="384" t="s">
        <v>341</v>
      </c>
      <c r="D203" s="384"/>
      <c r="E203" s="384"/>
      <c r="F203" s="384"/>
      <c r="G203" s="384"/>
      <c r="H203" s="384"/>
      <c r="I203" s="384"/>
      <c r="J203" s="196">
        <f>SUM(H204:H213)</f>
        <v>20</v>
      </c>
      <c r="K203" s="196">
        <f>COUNT(H204:H213)*2</f>
        <v>20</v>
      </c>
      <c r="L203" s="196"/>
    </row>
    <row r="204" spans="1:12" ht="166.5" x14ac:dyDescent="0.45">
      <c r="A204" s="192" t="s">
        <v>1832</v>
      </c>
      <c r="B204" s="277" t="s">
        <v>1256</v>
      </c>
      <c r="C204" s="278"/>
      <c r="D204" s="279" t="s">
        <v>1553</v>
      </c>
      <c r="E204" s="280" t="s">
        <v>2028</v>
      </c>
      <c r="F204" s="281" t="s">
        <v>1554</v>
      </c>
      <c r="G204" s="225" t="s">
        <v>1707</v>
      </c>
      <c r="H204" s="267">
        <v>2</v>
      </c>
      <c r="I204" s="282"/>
      <c r="J204" s="196">
        <f>SUM(H204:H208)</f>
        <v>10</v>
      </c>
      <c r="K204" s="196">
        <f>COUNT(H204:H208)*2</f>
        <v>10</v>
      </c>
      <c r="L204" s="196"/>
    </row>
    <row r="205" spans="1:12" ht="314.5" x14ac:dyDescent="0.45">
      <c r="A205" s="192" t="s">
        <v>1832</v>
      </c>
      <c r="B205" s="277"/>
      <c r="C205" s="278"/>
      <c r="D205" s="279"/>
      <c r="E205" s="280" t="s">
        <v>1555</v>
      </c>
      <c r="F205" s="281" t="s">
        <v>2029</v>
      </c>
      <c r="G205" s="225" t="s">
        <v>1811</v>
      </c>
      <c r="H205" s="267">
        <v>2</v>
      </c>
      <c r="I205" s="282"/>
      <c r="J205" s="196"/>
      <c r="K205" s="196"/>
      <c r="L205" s="196"/>
    </row>
    <row r="206" spans="1:12" ht="37" x14ac:dyDescent="0.45">
      <c r="A206" s="192" t="s">
        <v>1832</v>
      </c>
      <c r="B206" s="193"/>
      <c r="C206" s="278"/>
      <c r="D206" s="213"/>
      <c r="E206" s="273" t="s">
        <v>1388</v>
      </c>
      <c r="F206" s="283" t="s">
        <v>1389</v>
      </c>
      <c r="G206" s="262" t="s">
        <v>1472</v>
      </c>
      <c r="H206" s="267">
        <v>2</v>
      </c>
      <c r="I206" s="227"/>
      <c r="J206" s="196"/>
      <c r="K206" s="196"/>
      <c r="L206" s="196"/>
    </row>
    <row r="207" spans="1:12" ht="37" x14ac:dyDescent="0.45">
      <c r="A207" s="192" t="s">
        <v>1832</v>
      </c>
      <c r="B207" s="193"/>
      <c r="C207" s="284"/>
      <c r="D207" s="213"/>
      <c r="E207" s="211" t="s">
        <v>1390</v>
      </c>
      <c r="F207" s="232" t="s">
        <v>1391</v>
      </c>
      <c r="G207" s="225" t="s">
        <v>1707</v>
      </c>
      <c r="H207" s="267">
        <v>2</v>
      </c>
      <c r="I207" s="285"/>
      <c r="J207" s="196"/>
      <c r="K207" s="196"/>
      <c r="L207" s="196"/>
    </row>
    <row r="208" spans="1:12" ht="55.5" x14ac:dyDescent="0.45">
      <c r="A208" s="192" t="s">
        <v>1832</v>
      </c>
      <c r="B208" s="193"/>
      <c r="C208" s="284"/>
      <c r="D208" s="213"/>
      <c r="E208" s="273" t="s">
        <v>1393</v>
      </c>
      <c r="F208" s="201" t="s">
        <v>1392</v>
      </c>
      <c r="G208" s="225" t="s">
        <v>1671</v>
      </c>
      <c r="H208" s="267">
        <v>2</v>
      </c>
      <c r="I208" s="227"/>
      <c r="J208" s="196"/>
      <c r="K208" s="196"/>
      <c r="L208" s="196"/>
    </row>
    <row r="209" spans="1:12" ht="148" x14ac:dyDescent="0.45">
      <c r="A209" s="192" t="s">
        <v>1832</v>
      </c>
      <c r="B209" s="193" t="s">
        <v>1394</v>
      </c>
      <c r="C209" s="284"/>
      <c r="D209" s="213" t="s">
        <v>1748</v>
      </c>
      <c r="E209" s="261" t="s">
        <v>2124</v>
      </c>
      <c r="F209" s="224" t="s">
        <v>2159</v>
      </c>
      <c r="G209" s="225" t="s">
        <v>1472</v>
      </c>
      <c r="H209" s="267">
        <v>2</v>
      </c>
      <c r="I209" s="286"/>
      <c r="J209" s="196">
        <f>SUM(H209:H210)</f>
        <v>4</v>
      </c>
      <c r="K209" s="196">
        <f>COUNT(H209:H210)*2</f>
        <v>4</v>
      </c>
      <c r="L209" s="196"/>
    </row>
    <row r="210" spans="1:12" ht="55.5" x14ac:dyDescent="0.45">
      <c r="A210" s="192" t="s">
        <v>1832</v>
      </c>
      <c r="B210" s="193"/>
      <c r="C210" s="284"/>
      <c r="D210" s="213"/>
      <c r="E210" s="213" t="s">
        <v>2030</v>
      </c>
      <c r="F210" s="224" t="s">
        <v>1795</v>
      </c>
      <c r="G210" s="225" t="s">
        <v>1707</v>
      </c>
      <c r="H210" s="267">
        <v>2</v>
      </c>
      <c r="I210" s="286"/>
      <c r="J210" s="196"/>
      <c r="K210" s="196"/>
      <c r="L210" s="196"/>
    </row>
    <row r="211" spans="1:12" ht="129.5" x14ac:dyDescent="0.45">
      <c r="A211" s="192" t="s">
        <v>1832</v>
      </c>
      <c r="B211" s="193" t="s">
        <v>1258</v>
      </c>
      <c r="C211" s="284"/>
      <c r="D211" s="202" t="s">
        <v>1796</v>
      </c>
      <c r="E211" s="202" t="s">
        <v>1396</v>
      </c>
      <c r="F211" s="211" t="s">
        <v>1556</v>
      </c>
      <c r="G211" s="225" t="s">
        <v>1707</v>
      </c>
      <c r="H211" s="267">
        <v>2</v>
      </c>
      <c r="I211" s="227"/>
      <c r="J211" s="196">
        <f>SUM(H211:H213)</f>
        <v>6</v>
      </c>
      <c r="K211" s="196">
        <f>COUNT(H211:H213)*2</f>
        <v>6</v>
      </c>
      <c r="L211" s="196"/>
    </row>
    <row r="212" spans="1:12" ht="185" x14ac:dyDescent="0.45">
      <c r="A212" s="192" t="s">
        <v>1832</v>
      </c>
      <c r="B212" s="193"/>
      <c r="C212" s="284"/>
      <c r="D212" s="288"/>
      <c r="E212" s="202" t="s">
        <v>2125</v>
      </c>
      <c r="F212" s="232" t="s">
        <v>2126</v>
      </c>
      <c r="G212" s="225" t="s">
        <v>1812</v>
      </c>
      <c r="H212" s="267">
        <v>2</v>
      </c>
      <c r="I212" s="227"/>
      <c r="J212" s="196"/>
      <c r="K212" s="196"/>
      <c r="L212" s="196"/>
    </row>
    <row r="213" spans="1:12" ht="92.5" x14ac:dyDescent="0.45">
      <c r="A213" s="192" t="s">
        <v>1832</v>
      </c>
      <c r="B213" s="193"/>
      <c r="C213" s="284"/>
      <c r="D213" s="288"/>
      <c r="E213" s="202" t="s">
        <v>2031</v>
      </c>
      <c r="F213" s="230" t="s">
        <v>2032</v>
      </c>
      <c r="G213" s="225" t="s">
        <v>1698</v>
      </c>
      <c r="H213" s="267">
        <v>2</v>
      </c>
      <c r="I213" s="227"/>
      <c r="J213" s="196"/>
      <c r="K213" s="196"/>
      <c r="L213" s="196"/>
    </row>
    <row r="214" spans="1:12" ht="18.5" x14ac:dyDescent="0.45">
      <c r="A214" s="192" t="s">
        <v>1832</v>
      </c>
      <c r="B214" s="193" t="s">
        <v>1395</v>
      </c>
      <c r="C214" s="371" t="s">
        <v>1557</v>
      </c>
      <c r="D214" s="372"/>
      <c r="E214" s="372"/>
      <c r="F214" s="372"/>
      <c r="G214" s="372"/>
      <c r="H214" s="372"/>
      <c r="I214" s="373"/>
      <c r="J214" s="196">
        <f>SUM(H215:H227)</f>
        <v>26</v>
      </c>
      <c r="K214" s="196">
        <f>COUNT(H215:H227)*2</f>
        <v>26</v>
      </c>
      <c r="L214" s="196"/>
    </row>
    <row r="215" spans="1:12" ht="92.5" x14ac:dyDescent="0.45">
      <c r="A215" s="192" t="s">
        <v>1832</v>
      </c>
      <c r="B215" s="193" t="s">
        <v>1260</v>
      </c>
      <c r="C215" s="284"/>
      <c r="D215" s="201" t="s">
        <v>2033</v>
      </c>
      <c r="E215" s="201" t="s">
        <v>2034</v>
      </c>
      <c r="F215" s="201" t="s">
        <v>1425</v>
      </c>
      <c r="G215" s="225" t="s">
        <v>1813</v>
      </c>
      <c r="H215" s="289">
        <v>2</v>
      </c>
      <c r="I215" s="289"/>
      <c r="J215" s="196">
        <f>SUM(H215:H221)</f>
        <v>14</v>
      </c>
      <c r="K215" s="196">
        <f>COUNT(H215:H221)*2</f>
        <v>14</v>
      </c>
      <c r="L215" s="196"/>
    </row>
    <row r="216" spans="1:12" ht="129.5" x14ac:dyDescent="0.45">
      <c r="A216" s="192" t="s">
        <v>1832</v>
      </c>
      <c r="B216" s="193"/>
      <c r="C216" s="284"/>
      <c r="D216" s="201"/>
      <c r="E216" s="201" t="s">
        <v>1424</v>
      </c>
      <c r="F216" s="201" t="s">
        <v>2128</v>
      </c>
      <c r="G216" s="290" t="s">
        <v>1698</v>
      </c>
      <c r="H216" s="289">
        <v>2</v>
      </c>
      <c r="I216" s="289"/>
      <c r="J216" s="196"/>
      <c r="K216" s="196"/>
      <c r="L216" s="196"/>
    </row>
    <row r="217" spans="1:12" ht="92.5" x14ac:dyDescent="0.45">
      <c r="A217" s="192" t="s">
        <v>1832</v>
      </c>
      <c r="B217" s="193"/>
      <c r="C217" s="284"/>
      <c r="D217" s="201"/>
      <c r="E217" s="201" t="s">
        <v>1558</v>
      </c>
      <c r="F217" s="201" t="s">
        <v>2035</v>
      </c>
      <c r="G217" s="290" t="s">
        <v>1826</v>
      </c>
      <c r="H217" s="289">
        <v>2</v>
      </c>
      <c r="I217" s="289"/>
      <c r="J217" s="196"/>
      <c r="K217" s="196"/>
      <c r="L217" s="196"/>
    </row>
    <row r="218" spans="1:12" ht="92.5" x14ac:dyDescent="0.45">
      <c r="A218" s="192" t="s">
        <v>1832</v>
      </c>
      <c r="B218" s="193"/>
      <c r="C218" s="284"/>
      <c r="D218" s="201"/>
      <c r="E218" s="254" t="s">
        <v>1709</v>
      </c>
      <c r="F218" s="201" t="s">
        <v>1559</v>
      </c>
      <c r="G218" s="290" t="s">
        <v>1671</v>
      </c>
      <c r="H218" s="289">
        <v>2</v>
      </c>
      <c r="I218" s="227"/>
      <c r="J218" s="196"/>
      <c r="K218" s="196"/>
      <c r="L218" s="196"/>
    </row>
    <row r="219" spans="1:12" ht="222" x14ac:dyDescent="0.45">
      <c r="A219" s="192" t="s">
        <v>1832</v>
      </c>
      <c r="B219" s="193"/>
      <c r="C219" s="284"/>
      <c r="D219" s="201"/>
      <c r="E219" s="254" t="s">
        <v>2160</v>
      </c>
      <c r="F219" s="201" t="s">
        <v>2036</v>
      </c>
      <c r="G219" s="290" t="s">
        <v>1698</v>
      </c>
      <c r="H219" s="289">
        <v>2</v>
      </c>
      <c r="I219" s="227"/>
      <c r="J219" s="196"/>
      <c r="K219" s="196"/>
      <c r="L219" s="196"/>
    </row>
    <row r="220" spans="1:12" ht="55.5" x14ac:dyDescent="0.45">
      <c r="A220" s="192" t="s">
        <v>1832</v>
      </c>
      <c r="B220" s="193"/>
      <c r="C220" s="284"/>
      <c r="D220" s="201"/>
      <c r="E220" s="254" t="s">
        <v>1426</v>
      </c>
      <c r="F220" s="201" t="s">
        <v>1911</v>
      </c>
      <c r="G220" s="290" t="s">
        <v>1472</v>
      </c>
      <c r="H220" s="289">
        <v>2</v>
      </c>
      <c r="I220" s="227"/>
      <c r="J220" s="196"/>
      <c r="K220" s="196"/>
      <c r="L220" s="196"/>
    </row>
    <row r="221" spans="1:12" ht="55.5" x14ac:dyDescent="0.45">
      <c r="A221" s="192" t="s">
        <v>1832</v>
      </c>
      <c r="B221" s="193"/>
      <c r="C221" s="284"/>
      <c r="D221" s="201"/>
      <c r="E221" s="214" t="s">
        <v>1912</v>
      </c>
      <c r="F221" s="215" t="s">
        <v>2127</v>
      </c>
      <c r="G221" s="290" t="s">
        <v>1671</v>
      </c>
      <c r="H221" s="289">
        <v>2</v>
      </c>
      <c r="I221" s="227"/>
      <c r="J221" s="196"/>
      <c r="K221" s="196"/>
      <c r="L221" s="196"/>
    </row>
    <row r="222" spans="1:12" ht="74" x14ac:dyDescent="0.45">
      <c r="A222" s="192" t="s">
        <v>1832</v>
      </c>
      <c r="B222" s="193" t="s">
        <v>1261</v>
      </c>
      <c r="C222" s="284"/>
      <c r="D222" s="201" t="s">
        <v>1435</v>
      </c>
      <c r="E222" s="254" t="s">
        <v>2037</v>
      </c>
      <c r="F222" s="201" t="s">
        <v>1560</v>
      </c>
      <c r="G222" s="290" t="s">
        <v>1812</v>
      </c>
      <c r="H222" s="289">
        <v>2</v>
      </c>
      <c r="I222" s="227"/>
      <c r="J222" s="196">
        <f>SUM(H222:H225)</f>
        <v>8</v>
      </c>
      <c r="K222" s="196">
        <f>COUNT(H222:H225)*2</f>
        <v>8</v>
      </c>
      <c r="L222" s="196"/>
    </row>
    <row r="223" spans="1:12" ht="92.5" x14ac:dyDescent="0.45">
      <c r="A223" s="192" t="s">
        <v>1832</v>
      </c>
      <c r="B223" s="193"/>
      <c r="C223" s="284"/>
      <c r="D223" s="201"/>
      <c r="E223" s="254" t="s">
        <v>1427</v>
      </c>
      <c r="F223" s="201" t="s">
        <v>1913</v>
      </c>
      <c r="G223" s="290" t="s">
        <v>1814</v>
      </c>
      <c r="H223" s="289">
        <v>2</v>
      </c>
      <c r="I223" s="227"/>
      <c r="J223" s="196"/>
      <c r="K223" s="196"/>
      <c r="L223" s="196"/>
    </row>
    <row r="224" spans="1:12" ht="129.5" x14ac:dyDescent="0.45">
      <c r="A224" s="192" t="s">
        <v>1832</v>
      </c>
      <c r="B224" s="193"/>
      <c r="C224" s="284"/>
      <c r="D224" s="201"/>
      <c r="E224" s="254" t="s">
        <v>2038</v>
      </c>
      <c r="F224" s="201" t="s">
        <v>1710</v>
      </c>
      <c r="G224" s="290" t="s">
        <v>1826</v>
      </c>
      <c r="H224" s="289">
        <v>2</v>
      </c>
      <c r="I224" s="227"/>
      <c r="J224" s="196"/>
      <c r="K224" s="196"/>
      <c r="L224" s="196"/>
    </row>
    <row r="225" spans="1:12" ht="129.5" x14ac:dyDescent="0.45">
      <c r="A225" s="192" t="s">
        <v>1832</v>
      </c>
      <c r="B225" s="193"/>
      <c r="C225" s="284"/>
      <c r="D225" s="201"/>
      <c r="E225" s="254" t="s">
        <v>1561</v>
      </c>
      <c r="F225" s="201" t="s">
        <v>1562</v>
      </c>
      <c r="G225" s="290" t="s">
        <v>1696</v>
      </c>
      <c r="H225" s="289">
        <v>2</v>
      </c>
      <c r="I225" s="227"/>
      <c r="J225" s="196"/>
      <c r="K225" s="196"/>
      <c r="L225" s="196"/>
    </row>
    <row r="226" spans="1:12" ht="92.5" x14ac:dyDescent="0.45">
      <c r="A226" s="192" t="s">
        <v>1832</v>
      </c>
      <c r="B226" s="193" t="s">
        <v>1463</v>
      </c>
      <c r="C226" s="284"/>
      <c r="D226" s="213" t="s">
        <v>1398</v>
      </c>
      <c r="E226" s="213" t="s">
        <v>2039</v>
      </c>
      <c r="F226" s="234" t="s">
        <v>1563</v>
      </c>
      <c r="G226" s="290" t="s">
        <v>1707</v>
      </c>
      <c r="H226" s="289">
        <v>2</v>
      </c>
      <c r="I226" s="227"/>
      <c r="J226" s="196">
        <f>SUM(H226:H227)</f>
        <v>4</v>
      </c>
      <c r="K226" s="196">
        <f>COUNT(H226:H227)*2</f>
        <v>4</v>
      </c>
      <c r="L226" s="196"/>
    </row>
    <row r="227" spans="1:12" ht="74" x14ac:dyDescent="0.45">
      <c r="A227" s="192" t="s">
        <v>1832</v>
      </c>
      <c r="B227" s="193"/>
      <c r="C227" s="284"/>
      <c r="D227" s="201"/>
      <c r="E227" s="213" t="s">
        <v>2040</v>
      </c>
      <c r="F227" s="201" t="s">
        <v>1914</v>
      </c>
      <c r="G227" s="290" t="s">
        <v>1671</v>
      </c>
      <c r="H227" s="289">
        <v>2</v>
      </c>
      <c r="I227" s="227"/>
      <c r="J227" s="196"/>
      <c r="K227" s="196"/>
      <c r="L227" s="196"/>
    </row>
    <row r="228" spans="1:12" ht="18.5" x14ac:dyDescent="0.45">
      <c r="A228" s="192" t="s">
        <v>1832</v>
      </c>
      <c r="B228" s="193" t="s">
        <v>1428</v>
      </c>
      <c r="C228" s="374" t="s">
        <v>383</v>
      </c>
      <c r="D228" s="375"/>
      <c r="E228" s="375"/>
      <c r="F228" s="375"/>
      <c r="G228" s="375"/>
      <c r="H228" s="375"/>
      <c r="I228" s="376"/>
      <c r="J228" s="196">
        <f>SUM(H229:H231)</f>
        <v>6</v>
      </c>
      <c r="K228" s="196">
        <f>COUNT(H229:H231)*2</f>
        <v>6</v>
      </c>
      <c r="L228" s="196"/>
    </row>
    <row r="229" spans="1:12" ht="92.5" x14ac:dyDescent="0.45">
      <c r="A229" s="192" t="s">
        <v>1832</v>
      </c>
      <c r="B229" s="193" t="s">
        <v>1429</v>
      </c>
      <c r="C229" s="202"/>
      <c r="D229" s="202" t="s">
        <v>384</v>
      </c>
      <c r="E229" s="208" t="s">
        <v>2161</v>
      </c>
      <c r="F229" s="232" t="s">
        <v>2162</v>
      </c>
      <c r="G229" s="225" t="s">
        <v>1472</v>
      </c>
      <c r="H229" s="226">
        <v>2</v>
      </c>
      <c r="I229" s="227"/>
      <c r="J229" s="196">
        <f>SUM(H229:H231)</f>
        <v>6</v>
      </c>
      <c r="K229" s="196">
        <f>COUNT(H229:H231)*2</f>
        <v>6</v>
      </c>
      <c r="L229" s="196"/>
    </row>
    <row r="230" spans="1:12" ht="37" x14ac:dyDescent="0.45">
      <c r="A230" s="192" t="s">
        <v>1832</v>
      </c>
      <c r="B230" s="193"/>
      <c r="C230" s="202"/>
      <c r="D230" s="202"/>
      <c r="E230" s="208" t="s">
        <v>1915</v>
      </c>
      <c r="F230" s="232" t="s">
        <v>1439</v>
      </c>
      <c r="G230" s="225" t="s">
        <v>1691</v>
      </c>
      <c r="H230" s="226">
        <v>2</v>
      </c>
      <c r="I230" s="227"/>
      <c r="J230" s="196"/>
      <c r="K230" s="196"/>
      <c r="L230" s="196"/>
    </row>
    <row r="231" spans="1:12" ht="55.5" x14ac:dyDescent="0.45">
      <c r="A231" s="192" t="s">
        <v>1832</v>
      </c>
      <c r="B231" s="193"/>
      <c r="C231" s="202"/>
      <c r="D231" s="202"/>
      <c r="E231" s="208" t="s">
        <v>389</v>
      </c>
      <c r="F231" s="232"/>
      <c r="G231" s="225" t="s">
        <v>1707</v>
      </c>
      <c r="H231" s="226">
        <v>2</v>
      </c>
      <c r="I231" s="227"/>
      <c r="J231" s="196"/>
      <c r="K231" s="196"/>
      <c r="L231" s="196"/>
    </row>
    <row r="232" spans="1:12" ht="18.5" x14ac:dyDescent="0.45">
      <c r="A232" s="192" t="s">
        <v>1832</v>
      </c>
      <c r="B232" s="193"/>
      <c r="C232" s="191"/>
      <c r="D232" s="368" t="s">
        <v>1828</v>
      </c>
      <c r="E232" s="369"/>
      <c r="F232" s="369"/>
      <c r="G232" s="369"/>
      <c r="H232" s="369"/>
      <c r="I232" s="370"/>
      <c r="J232" s="196">
        <f>J233+J243+J250+J255+J262+J270+J278+J284+J303+J309+J334+J363+J373+J401+J410+J413+J435+J448</f>
        <v>308</v>
      </c>
      <c r="K232" s="196">
        <f>K233+K243+K250+K255+K262+K270+K278+K284+K303+K309+K334+K363+K373+K401+K410+K413+K435+K448</f>
        <v>308</v>
      </c>
      <c r="L232" s="198">
        <f>J232/K232</f>
        <v>1</v>
      </c>
    </row>
    <row r="233" spans="1:12" ht="18.5" x14ac:dyDescent="0.45">
      <c r="A233" s="192" t="s">
        <v>1832</v>
      </c>
      <c r="B233" s="193" t="s">
        <v>395</v>
      </c>
      <c r="C233" s="374" t="s">
        <v>1564</v>
      </c>
      <c r="D233" s="375"/>
      <c r="E233" s="375"/>
      <c r="F233" s="375"/>
      <c r="G233" s="375"/>
      <c r="H233" s="375"/>
      <c r="I233" s="376"/>
      <c r="J233" s="196">
        <f>SUM(H234:H242)</f>
        <v>18</v>
      </c>
      <c r="K233" s="196">
        <f>COUNT(H234:H242)*2</f>
        <v>18</v>
      </c>
      <c r="L233" s="196"/>
    </row>
    <row r="234" spans="1:12" ht="74" x14ac:dyDescent="0.45">
      <c r="A234" s="192" t="s">
        <v>1832</v>
      </c>
      <c r="B234" s="193" t="s">
        <v>1262</v>
      </c>
      <c r="C234" s="202"/>
      <c r="D234" s="202" t="s">
        <v>1565</v>
      </c>
      <c r="E234" s="192" t="s">
        <v>2041</v>
      </c>
      <c r="F234" s="201" t="s">
        <v>1473</v>
      </c>
      <c r="G234" s="225" t="s">
        <v>1707</v>
      </c>
      <c r="H234" s="226">
        <v>2</v>
      </c>
      <c r="I234" s="239"/>
      <c r="J234" s="196">
        <f>SUM(H234:H236)</f>
        <v>6</v>
      </c>
      <c r="K234" s="196">
        <f>COUNT(H234:H236)*2</f>
        <v>6</v>
      </c>
      <c r="L234" s="196"/>
    </row>
    <row r="235" spans="1:12" ht="148" x14ac:dyDescent="0.45">
      <c r="A235" s="192" t="s">
        <v>1832</v>
      </c>
      <c r="B235" s="193"/>
      <c r="C235" s="202"/>
      <c r="D235" s="202"/>
      <c r="E235" s="201" t="s">
        <v>2163</v>
      </c>
      <c r="F235" s="201" t="s">
        <v>2164</v>
      </c>
      <c r="G235" s="225" t="s">
        <v>1707</v>
      </c>
      <c r="H235" s="226">
        <v>2</v>
      </c>
      <c r="I235" s="227"/>
      <c r="J235" s="196"/>
      <c r="K235" s="196"/>
      <c r="L235" s="196"/>
    </row>
    <row r="236" spans="1:12" ht="111" x14ac:dyDescent="0.45">
      <c r="A236" s="192" t="s">
        <v>1832</v>
      </c>
      <c r="B236" s="193"/>
      <c r="C236" s="202"/>
      <c r="D236" s="202"/>
      <c r="E236" s="201" t="s">
        <v>1916</v>
      </c>
      <c r="F236" s="291" t="s">
        <v>1917</v>
      </c>
      <c r="G236" s="225" t="s">
        <v>1707</v>
      </c>
      <c r="H236" s="226">
        <v>2</v>
      </c>
      <c r="I236" s="227"/>
      <c r="J236" s="196"/>
      <c r="K236" s="196"/>
      <c r="L236" s="196"/>
    </row>
    <row r="237" spans="1:12" ht="148" x14ac:dyDescent="0.45">
      <c r="A237" s="192" t="s">
        <v>1832</v>
      </c>
      <c r="B237" s="193" t="s">
        <v>1203</v>
      </c>
      <c r="C237" s="202"/>
      <c r="D237" s="210" t="s">
        <v>2042</v>
      </c>
      <c r="E237" s="201" t="s">
        <v>2166</v>
      </c>
      <c r="F237" s="240" t="s">
        <v>2165</v>
      </c>
      <c r="G237" s="225" t="s">
        <v>1707</v>
      </c>
      <c r="H237" s="226">
        <v>2</v>
      </c>
      <c r="I237" s="292"/>
      <c r="J237" s="196">
        <f>SUM(H237:H239)</f>
        <v>6</v>
      </c>
      <c r="K237" s="196">
        <f>COUNT(H237:H239)*2</f>
        <v>6</v>
      </c>
      <c r="L237" s="196"/>
    </row>
    <row r="238" spans="1:12" ht="74" x14ac:dyDescent="0.45">
      <c r="A238" s="192" t="s">
        <v>1832</v>
      </c>
      <c r="B238" s="193"/>
      <c r="C238" s="202"/>
      <c r="D238" s="202"/>
      <c r="E238" s="202" t="s">
        <v>1566</v>
      </c>
      <c r="F238" s="291" t="s">
        <v>409</v>
      </c>
      <c r="G238" s="225" t="s">
        <v>1707</v>
      </c>
      <c r="H238" s="226">
        <v>2</v>
      </c>
      <c r="I238" s="227"/>
      <c r="J238" s="196"/>
      <c r="K238" s="196"/>
      <c r="L238" s="196"/>
    </row>
    <row r="239" spans="1:12" ht="74" x14ac:dyDescent="0.45">
      <c r="A239" s="192" t="s">
        <v>1832</v>
      </c>
      <c r="B239" s="193"/>
      <c r="C239" s="202"/>
      <c r="D239" s="211"/>
      <c r="E239" s="201" t="s">
        <v>1567</v>
      </c>
      <c r="F239" s="233" t="s">
        <v>1376</v>
      </c>
      <c r="G239" s="225" t="s">
        <v>1707</v>
      </c>
      <c r="H239" s="226">
        <v>2</v>
      </c>
      <c r="I239" s="227"/>
      <c r="J239" s="196"/>
      <c r="K239" s="196"/>
      <c r="L239" s="196"/>
    </row>
    <row r="240" spans="1:12" ht="166.5" x14ac:dyDescent="0.45">
      <c r="A240" s="192" t="s">
        <v>1832</v>
      </c>
      <c r="B240" s="193" t="s">
        <v>1263</v>
      </c>
      <c r="C240" s="202"/>
      <c r="D240" s="202" t="s">
        <v>412</v>
      </c>
      <c r="E240" s="202" t="s">
        <v>1660</v>
      </c>
      <c r="F240" s="240" t="s">
        <v>1768</v>
      </c>
      <c r="G240" s="225" t="s">
        <v>1812</v>
      </c>
      <c r="H240" s="226">
        <v>2</v>
      </c>
      <c r="I240" s="227"/>
      <c r="J240" s="196">
        <f>SUM(H240:H242)</f>
        <v>6</v>
      </c>
      <c r="K240" s="196">
        <f>COUNT(H240:H242)*2</f>
        <v>6</v>
      </c>
      <c r="L240" s="196"/>
    </row>
    <row r="241" spans="1:12" ht="166.5" x14ac:dyDescent="0.45">
      <c r="A241" s="192" t="s">
        <v>1832</v>
      </c>
      <c r="B241" s="193"/>
      <c r="C241" s="202"/>
      <c r="D241" s="202"/>
      <c r="E241" s="202" t="s">
        <v>2129</v>
      </c>
      <c r="F241" s="240" t="s">
        <v>1769</v>
      </c>
      <c r="G241" s="225" t="s">
        <v>1812</v>
      </c>
      <c r="H241" s="226">
        <v>2</v>
      </c>
      <c r="I241" s="227"/>
      <c r="J241" s="196"/>
      <c r="K241" s="196"/>
      <c r="L241" s="196"/>
    </row>
    <row r="242" spans="1:12" ht="185" x14ac:dyDescent="0.45">
      <c r="A242" s="192" t="s">
        <v>1832</v>
      </c>
      <c r="B242" s="193"/>
      <c r="C242" s="202"/>
      <c r="D242" s="202"/>
      <c r="E242" s="202" t="s">
        <v>417</v>
      </c>
      <c r="F242" s="293" t="s">
        <v>1918</v>
      </c>
      <c r="G242" s="225" t="s">
        <v>1812</v>
      </c>
      <c r="H242" s="226">
        <v>2</v>
      </c>
      <c r="I242" s="227"/>
      <c r="J242" s="196"/>
      <c r="K242" s="196"/>
      <c r="L242" s="196"/>
    </row>
    <row r="243" spans="1:12" ht="18.5" x14ac:dyDescent="0.45">
      <c r="A243" s="192" t="s">
        <v>1832</v>
      </c>
      <c r="B243" s="193" t="s">
        <v>419</v>
      </c>
      <c r="C243" s="371" t="s">
        <v>420</v>
      </c>
      <c r="D243" s="372"/>
      <c r="E243" s="372"/>
      <c r="F243" s="372"/>
      <c r="G243" s="372"/>
      <c r="H243" s="372"/>
      <c r="I243" s="373"/>
      <c r="J243" s="196">
        <f>SUM(H244:H249)</f>
        <v>12</v>
      </c>
      <c r="K243" s="196">
        <f>COUNT(H244:H249)*2</f>
        <v>12</v>
      </c>
      <c r="L243" s="196"/>
    </row>
    <row r="244" spans="1:12" ht="111" x14ac:dyDescent="0.45">
      <c r="A244" s="192" t="s">
        <v>1832</v>
      </c>
      <c r="B244" s="193" t="s">
        <v>1264</v>
      </c>
      <c r="C244" s="220"/>
      <c r="D244" s="202" t="s">
        <v>421</v>
      </c>
      <c r="E244" s="294" t="s">
        <v>422</v>
      </c>
      <c r="F244" s="230" t="s">
        <v>2043</v>
      </c>
      <c r="G244" s="225" t="s">
        <v>1812</v>
      </c>
      <c r="H244" s="226">
        <v>2</v>
      </c>
      <c r="I244" s="227"/>
      <c r="J244" s="196">
        <f>SUM(H244:H246)</f>
        <v>6</v>
      </c>
      <c r="K244" s="196">
        <f>COUNT(H244:H246)*2</f>
        <v>6</v>
      </c>
      <c r="L244" s="196"/>
    </row>
    <row r="245" spans="1:12" ht="92.5" x14ac:dyDescent="0.45">
      <c r="A245" s="192" t="s">
        <v>1832</v>
      </c>
      <c r="B245" s="193"/>
      <c r="C245" s="220"/>
      <c r="D245" s="202"/>
      <c r="E245" s="294" t="s">
        <v>2167</v>
      </c>
      <c r="F245" s="230" t="s">
        <v>1711</v>
      </c>
      <c r="G245" s="225" t="s">
        <v>1671</v>
      </c>
      <c r="H245" s="226">
        <v>2</v>
      </c>
      <c r="I245" s="227"/>
      <c r="J245" s="196"/>
      <c r="K245" s="196"/>
      <c r="L245" s="196"/>
    </row>
    <row r="246" spans="1:12" ht="148" x14ac:dyDescent="0.45">
      <c r="A246" s="192" t="s">
        <v>1832</v>
      </c>
      <c r="B246" s="193"/>
      <c r="C246" s="220"/>
      <c r="D246" s="202"/>
      <c r="E246" s="208" t="s">
        <v>2168</v>
      </c>
      <c r="F246" s="232" t="s">
        <v>2169</v>
      </c>
      <c r="G246" s="225" t="s">
        <v>1829</v>
      </c>
      <c r="H246" s="226">
        <v>2</v>
      </c>
      <c r="I246" s="227"/>
      <c r="J246" s="196"/>
      <c r="K246" s="196"/>
      <c r="L246" s="196"/>
    </row>
    <row r="247" spans="1:12" ht="129.5" x14ac:dyDescent="0.45">
      <c r="A247" s="192" t="s">
        <v>1832</v>
      </c>
      <c r="B247" s="193" t="s">
        <v>1265</v>
      </c>
      <c r="C247" s="220"/>
      <c r="D247" s="295" t="s">
        <v>428</v>
      </c>
      <c r="E247" s="201" t="s">
        <v>1568</v>
      </c>
      <c r="F247" s="296" t="s">
        <v>2130</v>
      </c>
      <c r="G247" s="225" t="s">
        <v>1698</v>
      </c>
      <c r="H247" s="226">
        <v>2</v>
      </c>
      <c r="I247" s="227"/>
      <c r="J247" s="196">
        <f>SUM(H247:H249)</f>
        <v>6</v>
      </c>
      <c r="K247" s="196">
        <f>COUNT(H247:H249)*2</f>
        <v>6</v>
      </c>
      <c r="L247" s="196"/>
    </row>
    <row r="248" spans="1:12" ht="92.5" x14ac:dyDescent="0.45">
      <c r="A248" s="192" t="s">
        <v>1832</v>
      </c>
      <c r="B248" s="193"/>
      <c r="C248" s="220"/>
      <c r="D248" s="297"/>
      <c r="E248" s="201" t="s">
        <v>1569</v>
      </c>
      <c r="F248" s="296" t="s">
        <v>1770</v>
      </c>
      <c r="G248" s="225" t="s">
        <v>1707</v>
      </c>
      <c r="H248" s="226">
        <v>2</v>
      </c>
      <c r="I248" s="227"/>
      <c r="J248" s="196"/>
      <c r="K248" s="196"/>
      <c r="L248" s="196"/>
    </row>
    <row r="249" spans="1:12" ht="129.5" x14ac:dyDescent="0.45">
      <c r="A249" s="192" t="s">
        <v>1832</v>
      </c>
      <c r="B249" s="193"/>
      <c r="C249" s="220"/>
      <c r="D249" s="297"/>
      <c r="E249" s="201" t="s">
        <v>433</v>
      </c>
      <c r="F249" s="296" t="s">
        <v>1570</v>
      </c>
      <c r="G249" s="225" t="s">
        <v>1707</v>
      </c>
      <c r="H249" s="226">
        <v>2</v>
      </c>
      <c r="I249" s="227"/>
      <c r="J249" s="196"/>
      <c r="K249" s="196"/>
      <c r="L249" s="196"/>
    </row>
    <row r="250" spans="1:12" ht="18.5" x14ac:dyDescent="0.45">
      <c r="A250" s="192" t="s">
        <v>1832</v>
      </c>
      <c r="B250" s="193" t="s">
        <v>435</v>
      </c>
      <c r="C250" s="374" t="s">
        <v>491</v>
      </c>
      <c r="D250" s="375"/>
      <c r="E250" s="375"/>
      <c r="F250" s="375"/>
      <c r="G250" s="375"/>
      <c r="H250" s="375"/>
      <c r="I250" s="376"/>
      <c r="J250" s="196">
        <f>SUM(H251:H254)</f>
        <v>8</v>
      </c>
      <c r="K250" s="196">
        <f>COUNT(H251:H254)*2</f>
        <v>8</v>
      </c>
      <c r="L250" s="196"/>
    </row>
    <row r="251" spans="1:12" ht="55.5" x14ac:dyDescent="0.45">
      <c r="A251" s="192" t="s">
        <v>1832</v>
      </c>
      <c r="B251" s="193" t="s">
        <v>1266</v>
      </c>
      <c r="C251" s="202"/>
      <c r="D251" s="202" t="s">
        <v>492</v>
      </c>
      <c r="E251" s="201" t="s">
        <v>493</v>
      </c>
      <c r="F251" s="233" t="s">
        <v>1444</v>
      </c>
      <c r="G251" s="225" t="s">
        <v>1675</v>
      </c>
      <c r="H251" s="226">
        <v>2</v>
      </c>
      <c r="I251" s="227"/>
      <c r="J251" s="196">
        <f>SUM(H251:H254)</f>
        <v>8</v>
      </c>
      <c r="K251" s="196">
        <f>COUNT(H251:H254)*2</f>
        <v>8</v>
      </c>
      <c r="L251" s="196"/>
    </row>
    <row r="252" spans="1:12" ht="74" x14ac:dyDescent="0.45">
      <c r="A252" s="192" t="s">
        <v>1832</v>
      </c>
      <c r="B252" s="193"/>
      <c r="C252" s="202"/>
      <c r="D252" s="202"/>
      <c r="E252" s="298" t="s">
        <v>2044</v>
      </c>
      <c r="F252" s="240" t="s">
        <v>1830</v>
      </c>
      <c r="G252" s="225" t="s">
        <v>1824</v>
      </c>
      <c r="H252" s="226">
        <v>2</v>
      </c>
      <c r="I252" s="227"/>
      <c r="J252" s="196"/>
      <c r="K252" s="196"/>
      <c r="L252" s="196"/>
    </row>
    <row r="253" spans="1:12" ht="111" x14ac:dyDescent="0.45">
      <c r="A253" s="192" t="s">
        <v>1832</v>
      </c>
      <c r="B253" s="193"/>
      <c r="C253" s="202"/>
      <c r="D253" s="202"/>
      <c r="E253" s="215" t="s">
        <v>2045</v>
      </c>
      <c r="F253" s="240" t="s">
        <v>2046</v>
      </c>
      <c r="G253" s="225" t="s">
        <v>1472</v>
      </c>
      <c r="H253" s="226">
        <v>2</v>
      </c>
      <c r="I253" s="227"/>
      <c r="J253" s="196"/>
      <c r="K253" s="196"/>
      <c r="L253" s="196"/>
    </row>
    <row r="254" spans="1:12" ht="37" x14ac:dyDescent="0.45">
      <c r="A254" s="192" t="s">
        <v>1832</v>
      </c>
      <c r="B254" s="193"/>
      <c r="C254" s="202"/>
      <c r="D254" s="202"/>
      <c r="E254" s="201" t="s">
        <v>499</v>
      </c>
      <c r="F254" s="233" t="s">
        <v>500</v>
      </c>
      <c r="G254" s="225" t="s">
        <v>1707</v>
      </c>
      <c r="H254" s="226">
        <v>2</v>
      </c>
      <c r="I254" s="227"/>
      <c r="J254" s="196"/>
      <c r="K254" s="196"/>
      <c r="L254" s="196"/>
    </row>
    <row r="255" spans="1:12" ht="18.5" x14ac:dyDescent="0.45">
      <c r="A255" s="192" t="s">
        <v>1832</v>
      </c>
      <c r="B255" s="193" t="s">
        <v>453</v>
      </c>
      <c r="C255" s="374" t="s">
        <v>436</v>
      </c>
      <c r="D255" s="375"/>
      <c r="E255" s="375"/>
      <c r="F255" s="375"/>
      <c r="G255" s="375"/>
      <c r="H255" s="375"/>
      <c r="I255" s="376"/>
      <c r="J255" s="196">
        <f>SUM(H256:H261)</f>
        <v>12</v>
      </c>
      <c r="K255" s="196">
        <f>COUNT(H256:H261)*2</f>
        <v>12</v>
      </c>
      <c r="L255" s="196"/>
    </row>
    <row r="256" spans="1:12" ht="129.5" x14ac:dyDescent="0.45">
      <c r="A256" s="192" t="s">
        <v>1832</v>
      </c>
      <c r="B256" s="193" t="s">
        <v>1268</v>
      </c>
      <c r="C256" s="202"/>
      <c r="D256" s="202" t="s">
        <v>1571</v>
      </c>
      <c r="E256" s="202" t="s">
        <v>438</v>
      </c>
      <c r="F256" s="233" t="s">
        <v>1797</v>
      </c>
      <c r="G256" s="225" t="s">
        <v>1707</v>
      </c>
      <c r="H256" s="226">
        <v>2</v>
      </c>
      <c r="I256" s="227"/>
      <c r="J256" s="196">
        <f>SUM(H256:H258)</f>
        <v>6</v>
      </c>
      <c r="K256" s="196">
        <f>COUNT(H256:H258)*2</f>
        <v>6</v>
      </c>
      <c r="L256" s="196"/>
    </row>
    <row r="257" spans="1:12" ht="185" x14ac:dyDescent="0.45">
      <c r="A257" s="192" t="s">
        <v>1832</v>
      </c>
      <c r="B257" s="193"/>
      <c r="C257" s="202"/>
      <c r="D257" s="202"/>
      <c r="E257" s="202" t="s">
        <v>440</v>
      </c>
      <c r="F257" s="233" t="s">
        <v>2047</v>
      </c>
      <c r="G257" s="225" t="s">
        <v>1694</v>
      </c>
      <c r="H257" s="226">
        <v>2</v>
      </c>
      <c r="I257" s="227"/>
      <c r="J257" s="196"/>
      <c r="K257" s="196"/>
      <c r="L257" s="196"/>
    </row>
    <row r="258" spans="1:12" ht="148" x14ac:dyDescent="0.45">
      <c r="A258" s="192" t="s">
        <v>1832</v>
      </c>
      <c r="B258" s="193"/>
      <c r="C258" s="202"/>
      <c r="D258" s="201"/>
      <c r="E258" s="208" t="s">
        <v>442</v>
      </c>
      <c r="F258" s="232" t="s">
        <v>1919</v>
      </c>
      <c r="G258" s="225" t="s">
        <v>1824</v>
      </c>
      <c r="H258" s="226">
        <v>2</v>
      </c>
      <c r="I258" s="227"/>
      <c r="J258" s="196"/>
      <c r="K258" s="196"/>
      <c r="L258" s="196"/>
    </row>
    <row r="259" spans="1:12" ht="129.5" x14ac:dyDescent="0.45">
      <c r="A259" s="192" t="s">
        <v>1832</v>
      </c>
      <c r="B259" s="193" t="s">
        <v>1269</v>
      </c>
      <c r="C259" s="202"/>
      <c r="D259" s="202" t="s">
        <v>1572</v>
      </c>
      <c r="E259" s="213" t="s">
        <v>445</v>
      </c>
      <c r="F259" s="233" t="s">
        <v>2170</v>
      </c>
      <c r="G259" s="225" t="s">
        <v>1671</v>
      </c>
      <c r="H259" s="226">
        <v>2</v>
      </c>
      <c r="I259" s="227"/>
      <c r="J259" s="196">
        <f>SUM(H259:H261)</f>
        <v>6</v>
      </c>
      <c r="K259" s="196">
        <f>COUNT(H259:H261)*2</f>
        <v>6</v>
      </c>
      <c r="L259" s="196"/>
    </row>
    <row r="260" spans="1:12" ht="92.5" x14ac:dyDescent="0.45">
      <c r="A260" s="192" t="s">
        <v>1832</v>
      </c>
      <c r="B260" s="193"/>
      <c r="C260" s="202"/>
      <c r="D260" s="202"/>
      <c r="E260" s="213" t="s">
        <v>449</v>
      </c>
      <c r="F260" s="299" t="s">
        <v>1920</v>
      </c>
      <c r="G260" s="225" t="s">
        <v>1675</v>
      </c>
      <c r="H260" s="226">
        <v>2</v>
      </c>
      <c r="I260" s="227"/>
      <c r="J260" s="196"/>
      <c r="K260" s="196"/>
      <c r="L260" s="196"/>
    </row>
    <row r="261" spans="1:12" ht="111" x14ac:dyDescent="0.45">
      <c r="A261" s="192" t="s">
        <v>1832</v>
      </c>
      <c r="B261" s="193"/>
      <c r="C261" s="202"/>
      <c r="D261" s="202"/>
      <c r="E261" s="215" t="s">
        <v>1750</v>
      </c>
      <c r="F261" s="215" t="s">
        <v>2131</v>
      </c>
      <c r="G261" s="225" t="s">
        <v>1675</v>
      </c>
      <c r="H261" s="226">
        <v>2</v>
      </c>
      <c r="I261" s="227"/>
      <c r="J261" s="196"/>
      <c r="K261" s="196"/>
      <c r="L261" s="196"/>
    </row>
    <row r="262" spans="1:12" ht="18.5" x14ac:dyDescent="0.45">
      <c r="A262" s="192" t="s">
        <v>1832</v>
      </c>
      <c r="B262" s="193" t="s">
        <v>469</v>
      </c>
      <c r="C262" s="377" t="s">
        <v>454</v>
      </c>
      <c r="D262" s="378"/>
      <c r="E262" s="378"/>
      <c r="F262" s="378"/>
      <c r="G262" s="378"/>
      <c r="H262" s="378"/>
      <c r="I262" s="379"/>
      <c r="J262" s="218">
        <f>SUM(H263:H269)</f>
        <v>14</v>
      </c>
      <c r="K262" s="196">
        <f>COUNT(H263:H269)*2</f>
        <v>14</v>
      </c>
      <c r="L262" s="196"/>
    </row>
    <row r="263" spans="1:12" ht="185" x14ac:dyDescent="0.45">
      <c r="A263" s="192" t="s">
        <v>1832</v>
      </c>
      <c r="B263" s="193" t="s">
        <v>1270</v>
      </c>
      <c r="C263" s="202"/>
      <c r="D263" s="202" t="s">
        <v>455</v>
      </c>
      <c r="E263" s="257" t="s">
        <v>456</v>
      </c>
      <c r="F263" s="256" t="s">
        <v>2132</v>
      </c>
      <c r="G263" s="262" t="s">
        <v>1472</v>
      </c>
      <c r="H263" s="226">
        <v>2</v>
      </c>
      <c r="I263" s="227"/>
      <c r="J263" s="196">
        <f>SUM(H263:H266)</f>
        <v>8</v>
      </c>
      <c r="K263" s="196">
        <f>COUNT(H263:H266)*2</f>
        <v>8</v>
      </c>
      <c r="L263" s="196"/>
    </row>
    <row r="264" spans="1:12" ht="129.5" x14ac:dyDescent="0.45">
      <c r="A264" s="192" t="s">
        <v>1832</v>
      </c>
      <c r="B264" s="193"/>
      <c r="C264" s="202"/>
      <c r="D264" s="202"/>
      <c r="E264" s="201" t="s">
        <v>2172</v>
      </c>
      <c r="F264" s="233" t="s">
        <v>2173</v>
      </c>
      <c r="G264" s="225" t="s">
        <v>1698</v>
      </c>
      <c r="H264" s="226">
        <v>2</v>
      </c>
      <c r="I264" s="227"/>
      <c r="J264" s="196"/>
      <c r="K264" s="196"/>
      <c r="L264" s="196"/>
    </row>
    <row r="265" spans="1:12" ht="55.5" x14ac:dyDescent="0.45">
      <c r="A265" s="192" t="s">
        <v>1832</v>
      </c>
      <c r="B265" s="193"/>
      <c r="C265" s="202"/>
      <c r="D265" s="202"/>
      <c r="E265" s="201" t="s">
        <v>1749</v>
      </c>
      <c r="F265" s="233" t="s">
        <v>1921</v>
      </c>
      <c r="G265" s="225" t="s">
        <v>1826</v>
      </c>
      <c r="H265" s="226">
        <v>2</v>
      </c>
      <c r="I265" s="227"/>
      <c r="J265" s="196"/>
      <c r="K265" s="196"/>
      <c r="L265" s="196"/>
    </row>
    <row r="266" spans="1:12" ht="55.5" x14ac:dyDescent="0.45">
      <c r="A266" s="192" t="s">
        <v>1832</v>
      </c>
      <c r="B266" s="193"/>
      <c r="C266" s="202"/>
      <c r="D266" s="202"/>
      <c r="E266" s="201" t="s">
        <v>2171</v>
      </c>
      <c r="F266" s="240" t="s">
        <v>2227</v>
      </c>
      <c r="G266" s="225" t="s">
        <v>1472</v>
      </c>
      <c r="H266" s="226">
        <v>2</v>
      </c>
      <c r="I266" s="227"/>
      <c r="J266" s="196"/>
      <c r="K266" s="196"/>
      <c r="L266" s="196"/>
    </row>
    <row r="267" spans="1:12" ht="111" x14ac:dyDescent="0.45">
      <c r="A267" s="192" t="s">
        <v>1832</v>
      </c>
      <c r="B267" s="193" t="s">
        <v>1271</v>
      </c>
      <c r="C267" s="202"/>
      <c r="D267" s="213" t="s">
        <v>1573</v>
      </c>
      <c r="E267" s="201" t="s">
        <v>463</v>
      </c>
      <c r="F267" s="233" t="s">
        <v>2174</v>
      </c>
      <c r="G267" s="225" t="s">
        <v>1698</v>
      </c>
      <c r="H267" s="226">
        <v>2</v>
      </c>
      <c r="I267" s="227"/>
      <c r="J267" s="196">
        <f>SUM(H267:H269)</f>
        <v>6</v>
      </c>
      <c r="K267" s="196">
        <f>COUNT(H267:H269)*2</f>
        <v>6</v>
      </c>
      <c r="L267" s="196"/>
    </row>
    <row r="268" spans="1:12" ht="111" x14ac:dyDescent="0.45">
      <c r="A268" s="192" t="s">
        <v>1832</v>
      </c>
      <c r="B268" s="193"/>
      <c r="C268" s="202"/>
      <c r="D268" s="287"/>
      <c r="E268" s="215" t="s">
        <v>465</v>
      </c>
      <c r="F268" s="240" t="s">
        <v>2175</v>
      </c>
      <c r="G268" s="203" t="s">
        <v>1671</v>
      </c>
      <c r="H268" s="226">
        <v>2</v>
      </c>
      <c r="I268" s="227"/>
      <c r="J268" s="196"/>
      <c r="K268" s="196"/>
      <c r="L268" s="196"/>
    </row>
    <row r="269" spans="1:12" ht="111" x14ac:dyDescent="0.45">
      <c r="A269" s="192" t="s">
        <v>1832</v>
      </c>
      <c r="B269" s="193"/>
      <c r="C269" s="202"/>
      <c r="D269" s="202"/>
      <c r="E269" s="201" t="s">
        <v>1574</v>
      </c>
      <c r="F269" s="240" t="s">
        <v>1922</v>
      </c>
      <c r="G269" s="225" t="s">
        <v>1707</v>
      </c>
      <c r="H269" s="226">
        <v>2</v>
      </c>
      <c r="I269" s="227"/>
      <c r="J269" s="196"/>
      <c r="K269" s="196"/>
      <c r="L269" s="196"/>
    </row>
    <row r="270" spans="1:12" ht="18.5" x14ac:dyDescent="0.45">
      <c r="A270" s="192" t="s">
        <v>1832</v>
      </c>
      <c r="B270" s="193" t="s">
        <v>490</v>
      </c>
      <c r="C270" s="374" t="s">
        <v>470</v>
      </c>
      <c r="D270" s="375"/>
      <c r="E270" s="375"/>
      <c r="F270" s="375"/>
      <c r="G270" s="375"/>
      <c r="H270" s="375"/>
      <c r="I270" s="376"/>
      <c r="J270" s="196">
        <f>SUM(H271:H277)</f>
        <v>14</v>
      </c>
      <c r="K270" s="196">
        <f>COUNT(H271:H277)*2</f>
        <v>14</v>
      </c>
      <c r="L270" s="196"/>
    </row>
    <row r="271" spans="1:12" ht="92.5" x14ac:dyDescent="0.45">
      <c r="A271" s="192" t="s">
        <v>1832</v>
      </c>
      <c r="B271" s="193" t="s">
        <v>1273</v>
      </c>
      <c r="C271" s="202"/>
      <c r="D271" s="202" t="s">
        <v>471</v>
      </c>
      <c r="E271" s="201" t="s">
        <v>472</v>
      </c>
      <c r="F271" s="233" t="s">
        <v>2048</v>
      </c>
      <c r="G271" s="225" t="s">
        <v>1708</v>
      </c>
      <c r="H271" s="226">
        <v>2</v>
      </c>
      <c r="I271" s="227"/>
      <c r="J271" s="196">
        <f>SUM(H271:H273)</f>
        <v>6</v>
      </c>
      <c r="K271" s="196">
        <f>COUNT(H271:H273)*2</f>
        <v>6</v>
      </c>
      <c r="L271" s="196"/>
    </row>
    <row r="272" spans="1:12" ht="55.5" x14ac:dyDescent="0.45">
      <c r="A272" s="192" t="s">
        <v>1832</v>
      </c>
      <c r="B272" s="193"/>
      <c r="C272" s="202"/>
      <c r="D272" s="202"/>
      <c r="E272" s="201" t="s">
        <v>1712</v>
      </c>
      <c r="F272" s="233" t="s">
        <v>1713</v>
      </c>
      <c r="G272" s="225" t="s">
        <v>1671</v>
      </c>
      <c r="H272" s="226">
        <v>2</v>
      </c>
      <c r="I272" s="227"/>
      <c r="J272" s="196"/>
      <c r="K272" s="196"/>
      <c r="L272" s="196"/>
    </row>
    <row r="273" spans="1:12" ht="111" x14ac:dyDescent="0.45">
      <c r="A273" s="192" t="s">
        <v>1832</v>
      </c>
      <c r="B273" s="193"/>
      <c r="C273" s="202"/>
      <c r="D273" s="202"/>
      <c r="E273" s="201" t="s">
        <v>1715</v>
      </c>
      <c r="F273" s="233" t="s">
        <v>1714</v>
      </c>
      <c r="G273" s="225" t="s">
        <v>1707</v>
      </c>
      <c r="H273" s="226">
        <v>2</v>
      </c>
      <c r="I273" s="227"/>
      <c r="J273" s="196"/>
      <c r="K273" s="196"/>
      <c r="L273" s="196"/>
    </row>
    <row r="274" spans="1:12" ht="74" x14ac:dyDescent="0.45">
      <c r="A274" s="192" t="s">
        <v>1832</v>
      </c>
      <c r="B274" s="193" t="s">
        <v>1664</v>
      </c>
      <c r="C274" s="202"/>
      <c r="D274" s="213" t="s">
        <v>1383</v>
      </c>
      <c r="E274" s="215" t="s">
        <v>1716</v>
      </c>
      <c r="F274" s="233" t="s">
        <v>2208</v>
      </c>
      <c r="G274" s="225" t="s">
        <v>1472</v>
      </c>
      <c r="H274" s="226">
        <v>2</v>
      </c>
      <c r="I274" s="227"/>
      <c r="J274" s="196">
        <f>SUM(H274:H275)</f>
        <v>4</v>
      </c>
      <c r="K274" s="196">
        <f>COUNT(H274:H275)*2</f>
        <v>4</v>
      </c>
      <c r="L274" s="196"/>
    </row>
    <row r="275" spans="1:12" ht="55.5" x14ac:dyDescent="0.45">
      <c r="A275" s="192" t="s">
        <v>1832</v>
      </c>
      <c r="B275" s="193"/>
      <c r="C275" s="202"/>
      <c r="D275" s="202"/>
      <c r="E275" s="201" t="s">
        <v>481</v>
      </c>
      <c r="F275" s="233" t="s">
        <v>482</v>
      </c>
      <c r="G275" s="225" t="s">
        <v>1472</v>
      </c>
      <c r="H275" s="226">
        <v>2</v>
      </c>
      <c r="I275" s="227"/>
      <c r="J275" s="196"/>
      <c r="K275" s="196"/>
      <c r="L275" s="196"/>
    </row>
    <row r="276" spans="1:12" ht="129.5" x14ac:dyDescent="0.45">
      <c r="A276" s="192" t="s">
        <v>1832</v>
      </c>
      <c r="B276" s="193" t="s">
        <v>1663</v>
      </c>
      <c r="C276" s="202"/>
      <c r="D276" s="202" t="s">
        <v>483</v>
      </c>
      <c r="E276" s="201" t="s">
        <v>484</v>
      </c>
      <c r="F276" s="233" t="s">
        <v>2176</v>
      </c>
      <c r="G276" s="225" t="s">
        <v>1705</v>
      </c>
      <c r="H276" s="226">
        <v>2</v>
      </c>
      <c r="I276" s="227"/>
      <c r="J276" s="196">
        <f>SUM(H276:H277)</f>
        <v>4</v>
      </c>
      <c r="K276" s="196">
        <f>COUNT(H276:H277)*2</f>
        <v>4</v>
      </c>
      <c r="L276" s="196"/>
    </row>
    <row r="277" spans="1:12" ht="148" x14ac:dyDescent="0.45">
      <c r="A277" s="192" t="s">
        <v>1832</v>
      </c>
      <c r="B277" s="193"/>
      <c r="C277" s="202"/>
      <c r="D277" s="202"/>
      <c r="E277" s="201" t="s">
        <v>486</v>
      </c>
      <c r="F277" s="233" t="s">
        <v>2177</v>
      </c>
      <c r="G277" s="225" t="s">
        <v>1472</v>
      </c>
      <c r="H277" s="226">
        <v>2</v>
      </c>
      <c r="I277" s="227"/>
      <c r="J277" s="196"/>
      <c r="K277" s="196"/>
      <c r="L277" s="196"/>
    </row>
    <row r="278" spans="1:12" ht="18.5" x14ac:dyDescent="0.45">
      <c r="A278" s="192" t="s">
        <v>1832</v>
      </c>
      <c r="B278" s="193" t="s">
        <v>501</v>
      </c>
      <c r="C278" s="374" t="s">
        <v>1361</v>
      </c>
      <c r="D278" s="375"/>
      <c r="E278" s="375"/>
      <c r="F278" s="375"/>
      <c r="G278" s="375"/>
      <c r="H278" s="375"/>
      <c r="I278" s="376"/>
      <c r="J278" s="196">
        <f>SUM(H279:H283)</f>
        <v>10</v>
      </c>
      <c r="K278" s="196">
        <f>COUNT(H279:H283)*2</f>
        <v>10</v>
      </c>
      <c r="L278" s="196"/>
    </row>
    <row r="279" spans="1:12" ht="92.5" x14ac:dyDescent="0.45">
      <c r="A279" s="192" t="s">
        <v>1832</v>
      </c>
      <c r="B279" s="193" t="s">
        <v>1277</v>
      </c>
      <c r="C279" s="210"/>
      <c r="D279" s="202" t="s">
        <v>503</v>
      </c>
      <c r="E279" s="201" t="s">
        <v>1575</v>
      </c>
      <c r="F279" s="233" t="s">
        <v>1923</v>
      </c>
      <c r="G279" s="225" t="s">
        <v>1675</v>
      </c>
      <c r="H279" s="226">
        <v>2</v>
      </c>
      <c r="I279" s="227"/>
      <c r="J279" s="196">
        <f>SUM(H279:H281)</f>
        <v>6</v>
      </c>
      <c r="K279" s="196">
        <f>COUNT(H279:H281)*2</f>
        <v>6</v>
      </c>
      <c r="L279" s="196"/>
    </row>
    <row r="280" spans="1:12" ht="92.5" x14ac:dyDescent="0.45">
      <c r="A280" s="192" t="s">
        <v>1832</v>
      </c>
      <c r="B280" s="193"/>
      <c r="C280" s="202"/>
      <c r="D280" s="202"/>
      <c r="E280" s="201" t="s">
        <v>506</v>
      </c>
      <c r="F280" s="233" t="s">
        <v>1576</v>
      </c>
      <c r="G280" s="225" t="s">
        <v>1675</v>
      </c>
      <c r="H280" s="226">
        <v>2</v>
      </c>
      <c r="I280" s="227"/>
      <c r="J280" s="196"/>
      <c r="K280" s="196"/>
      <c r="L280" s="196"/>
    </row>
    <row r="281" spans="1:12" ht="111" x14ac:dyDescent="0.45">
      <c r="A281" s="192" t="s">
        <v>1832</v>
      </c>
      <c r="B281" s="193"/>
      <c r="C281" s="202"/>
      <c r="D281" s="202"/>
      <c r="E281" s="215" t="s">
        <v>2049</v>
      </c>
      <c r="F281" s="240" t="s">
        <v>1924</v>
      </c>
      <c r="G281" s="225" t="s">
        <v>1826</v>
      </c>
      <c r="H281" s="226">
        <v>2</v>
      </c>
      <c r="I281" s="227"/>
      <c r="J281" s="196"/>
      <c r="K281" s="196"/>
      <c r="L281" s="196"/>
    </row>
    <row r="282" spans="1:12" ht="74" x14ac:dyDescent="0.45">
      <c r="A282" s="192" t="s">
        <v>1832</v>
      </c>
      <c r="B282" s="193" t="s">
        <v>1278</v>
      </c>
      <c r="C282" s="202"/>
      <c r="D282" s="202" t="s">
        <v>1925</v>
      </c>
      <c r="E282" s="201" t="s">
        <v>1384</v>
      </c>
      <c r="F282" s="233" t="s">
        <v>1577</v>
      </c>
      <c r="G282" s="225" t="s">
        <v>1692</v>
      </c>
      <c r="H282" s="226">
        <v>2</v>
      </c>
      <c r="I282" s="300"/>
      <c r="J282" s="196">
        <f>SUM(H282:H283)</f>
        <v>4</v>
      </c>
      <c r="K282" s="196">
        <f>COUNT(H282:H283)*2</f>
        <v>4</v>
      </c>
      <c r="L282" s="196"/>
    </row>
    <row r="283" spans="1:12" ht="55.5" x14ac:dyDescent="0.45">
      <c r="A283" s="192" t="s">
        <v>1832</v>
      </c>
      <c r="B283" s="193"/>
      <c r="C283" s="202"/>
      <c r="D283" s="202"/>
      <c r="E283" s="201" t="s">
        <v>1926</v>
      </c>
      <c r="F283" s="233" t="s">
        <v>514</v>
      </c>
      <c r="G283" s="225" t="s">
        <v>1675</v>
      </c>
      <c r="H283" s="226">
        <v>2</v>
      </c>
      <c r="I283" s="227"/>
      <c r="J283" s="196"/>
      <c r="K283" s="196"/>
      <c r="L283" s="196"/>
    </row>
    <row r="284" spans="1:12" ht="22" hidden="1" customHeight="1" x14ac:dyDescent="0.45">
      <c r="A284" s="192" t="s">
        <v>2233</v>
      </c>
      <c r="B284" s="193" t="s">
        <v>515</v>
      </c>
      <c r="C284" s="374" t="s">
        <v>1362</v>
      </c>
      <c r="D284" s="375"/>
      <c r="E284" s="375"/>
      <c r="F284" s="375"/>
      <c r="G284" s="375"/>
      <c r="H284" s="375"/>
      <c r="I284" s="376"/>
      <c r="J284" s="196">
        <f>SUM(H285:H302)</f>
        <v>0</v>
      </c>
      <c r="K284" s="196">
        <f>COUNT(H285:H302)*2</f>
        <v>0</v>
      </c>
      <c r="L284" s="196"/>
    </row>
    <row r="285" spans="1:12" ht="42.5" hidden="1" customHeight="1" x14ac:dyDescent="0.45">
      <c r="A285" s="192" t="s">
        <v>1834</v>
      </c>
      <c r="B285" s="193" t="s">
        <v>1279</v>
      </c>
      <c r="C285" s="202"/>
      <c r="D285" s="202" t="s">
        <v>1578</v>
      </c>
      <c r="E285" s="202" t="s">
        <v>1717</v>
      </c>
      <c r="F285" s="230" t="s">
        <v>2209</v>
      </c>
      <c r="G285" s="225" t="s">
        <v>1671</v>
      </c>
      <c r="H285" s="226"/>
      <c r="I285" s="227"/>
      <c r="J285" s="196">
        <f>SUM(H285:H289)</f>
        <v>0</v>
      </c>
      <c r="K285" s="196">
        <f>COUNT(H285:H289)*2</f>
        <v>0</v>
      </c>
      <c r="L285" s="196"/>
    </row>
    <row r="286" spans="1:12" ht="53.5" hidden="1" customHeight="1" x14ac:dyDescent="0.45">
      <c r="A286" s="192" t="s">
        <v>1834</v>
      </c>
      <c r="B286" s="193"/>
      <c r="C286" s="202"/>
      <c r="D286" s="202"/>
      <c r="E286" s="208" t="s">
        <v>520</v>
      </c>
      <c r="F286" s="233" t="s">
        <v>2210</v>
      </c>
      <c r="G286" s="225" t="s">
        <v>1718</v>
      </c>
      <c r="H286" s="226"/>
      <c r="I286" s="227"/>
      <c r="J286" s="196"/>
      <c r="K286" s="196"/>
      <c r="L286" s="196"/>
    </row>
    <row r="287" spans="1:12" ht="58.5" hidden="1" customHeight="1" x14ac:dyDescent="0.45">
      <c r="A287" s="192" t="s">
        <v>1834</v>
      </c>
      <c r="B287" s="193"/>
      <c r="C287" s="202"/>
      <c r="D287" s="202"/>
      <c r="E287" s="208" t="s">
        <v>522</v>
      </c>
      <c r="F287" s="233" t="s">
        <v>1670</v>
      </c>
      <c r="G287" s="225" t="s">
        <v>1675</v>
      </c>
      <c r="H287" s="226"/>
      <c r="I287" s="227"/>
      <c r="J287" s="196"/>
      <c r="K287" s="196"/>
      <c r="L287" s="196"/>
    </row>
    <row r="288" spans="1:12" ht="53.5" hidden="1" customHeight="1" x14ac:dyDescent="0.45">
      <c r="A288" s="192" t="s">
        <v>1834</v>
      </c>
      <c r="B288" s="193"/>
      <c r="C288" s="202"/>
      <c r="D288" s="202"/>
      <c r="E288" s="201" t="s">
        <v>1579</v>
      </c>
      <c r="F288" s="233" t="s">
        <v>1927</v>
      </c>
      <c r="G288" s="225" t="s">
        <v>1707</v>
      </c>
      <c r="H288" s="226"/>
      <c r="I288" s="227"/>
      <c r="J288" s="196"/>
      <c r="K288" s="196"/>
      <c r="L288" s="196"/>
    </row>
    <row r="289" spans="1:12" ht="61.5" hidden="1" customHeight="1" x14ac:dyDescent="0.45">
      <c r="A289" s="192" t="s">
        <v>1834</v>
      </c>
      <c r="B289" s="193"/>
      <c r="C289" s="202"/>
      <c r="D289" s="202"/>
      <c r="E289" s="202" t="s">
        <v>1580</v>
      </c>
      <c r="F289" s="233" t="s">
        <v>1581</v>
      </c>
      <c r="G289" s="225" t="s">
        <v>1812</v>
      </c>
      <c r="H289" s="226"/>
      <c r="I289" s="227"/>
      <c r="J289" s="196"/>
      <c r="K289" s="196"/>
      <c r="L289" s="196"/>
    </row>
    <row r="290" spans="1:12" ht="42.5" hidden="1" customHeight="1" x14ac:dyDescent="0.45">
      <c r="A290" s="192" t="s">
        <v>1835</v>
      </c>
      <c r="B290" s="193" t="s">
        <v>1280</v>
      </c>
      <c r="C290" s="202"/>
      <c r="D290" s="202" t="s">
        <v>528</v>
      </c>
      <c r="E290" s="211" t="s">
        <v>529</v>
      </c>
      <c r="F290" s="230" t="s">
        <v>1928</v>
      </c>
      <c r="G290" s="225" t="s">
        <v>1675</v>
      </c>
      <c r="H290" s="226"/>
      <c r="I290" s="227"/>
      <c r="J290" s="196">
        <f>SUM(H290:H298)</f>
        <v>0</v>
      </c>
      <c r="K290" s="196">
        <f>COUNT(H290:H298)*2</f>
        <v>0</v>
      </c>
      <c r="L290" s="196"/>
    </row>
    <row r="291" spans="1:12" ht="55" hidden="1" customHeight="1" x14ac:dyDescent="0.45">
      <c r="A291" s="192" t="s">
        <v>1835</v>
      </c>
      <c r="B291" s="193"/>
      <c r="C291" s="202"/>
      <c r="D291" s="202"/>
      <c r="E291" s="202" t="s">
        <v>1418</v>
      </c>
      <c r="F291" s="230" t="s">
        <v>2211</v>
      </c>
      <c r="G291" s="225" t="s">
        <v>1671</v>
      </c>
      <c r="H291" s="226"/>
      <c r="I291" s="227"/>
      <c r="J291" s="196"/>
      <c r="K291" s="196"/>
      <c r="L291" s="196"/>
    </row>
    <row r="292" spans="1:12" ht="44" hidden="1" customHeight="1" x14ac:dyDescent="0.45">
      <c r="A292" s="192" t="s">
        <v>1835</v>
      </c>
      <c r="B292" s="193"/>
      <c r="C292" s="202"/>
      <c r="D292" s="202"/>
      <c r="E292" s="202" t="s">
        <v>533</v>
      </c>
      <c r="F292" s="230" t="s">
        <v>1720</v>
      </c>
      <c r="G292" s="225" t="s">
        <v>1705</v>
      </c>
      <c r="H292" s="226"/>
      <c r="I292" s="227"/>
      <c r="J292" s="196"/>
      <c r="K292" s="196"/>
      <c r="L292" s="196"/>
    </row>
    <row r="293" spans="1:12" ht="48" hidden="1" customHeight="1" x14ac:dyDescent="0.45">
      <c r="A293" s="192" t="s">
        <v>1835</v>
      </c>
      <c r="B293" s="193"/>
      <c r="C293" s="202"/>
      <c r="D293" s="202"/>
      <c r="E293" s="202" t="s">
        <v>535</v>
      </c>
      <c r="F293" s="230" t="s">
        <v>2212</v>
      </c>
      <c r="G293" s="225" t="s">
        <v>1719</v>
      </c>
      <c r="H293" s="226"/>
      <c r="I293" s="227"/>
      <c r="J293" s="196"/>
      <c r="K293" s="196"/>
      <c r="L293" s="196"/>
    </row>
    <row r="294" spans="1:12" ht="47.5" hidden="1" customHeight="1" x14ac:dyDescent="0.45">
      <c r="A294" s="192" t="s">
        <v>1835</v>
      </c>
      <c r="B294" s="193"/>
      <c r="C294" s="202"/>
      <c r="D294" s="202"/>
      <c r="E294" s="202" t="s">
        <v>537</v>
      </c>
      <c r="F294" s="230" t="s">
        <v>2213</v>
      </c>
      <c r="G294" s="225" t="s">
        <v>1692</v>
      </c>
      <c r="H294" s="226"/>
      <c r="I294" s="227"/>
      <c r="J294" s="196"/>
      <c r="K294" s="196"/>
      <c r="L294" s="196"/>
    </row>
    <row r="295" spans="1:12" ht="52" hidden="1" customHeight="1" x14ac:dyDescent="0.45">
      <c r="A295" s="192" t="s">
        <v>1835</v>
      </c>
      <c r="B295" s="193"/>
      <c r="C295" s="202"/>
      <c r="D295" s="202"/>
      <c r="E295" s="202" t="s">
        <v>539</v>
      </c>
      <c r="F295" s="230" t="s">
        <v>2214</v>
      </c>
      <c r="G295" s="225" t="s">
        <v>1671</v>
      </c>
      <c r="H295" s="226"/>
      <c r="I295" s="227"/>
      <c r="J295" s="196"/>
      <c r="K295" s="196"/>
      <c r="L295" s="196"/>
    </row>
    <row r="296" spans="1:12" ht="47.5" hidden="1" customHeight="1" x14ac:dyDescent="0.45">
      <c r="A296" s="192" t="s">
        <v>1835</v>
      </c>
      <c r="B296" s="193"/>
      <c r="C296" s="202"/>
      <c r="D296" s="202"/>
      <c r="E296" s="202" t="s">
        <v>1929</v>
      </c>
      <c r="F296" s="230" t="s">
        <v>1582</v>
      </c>
      <c r="G296" s="225" t="s">
        <v>1675</v>
      </c>
      <c r="H296" s="226"/>
      <c r="I296" s="227"/>
      <c r="J296" s="196"/>
      <c r="K296" s="196"/>
      <c r="L296" s="196"/>
    </row>
    <row r="297" spans="1:12" ht="55.5" hidden="1" customHeight="1" x14ac:dyDescent="0.45">
      <c r="A297" s="192" t="s">
        <v>1835</v>
      </c>
      <c r="B297" s="193"/>
      <c r="C297" s="202"/>
      <c r="D297" s="202"/>
      <c r="E297" s="202" t="s">
        <v>1930</v>
      </c>
      <c r="F297" s="230" t="s">
        <v>1583</v>
      </c>
      <c r="G297" s="225" t="s">
        <v>1671</v>
      </c>
      <c r="H297" s="226"/>
      <c r="I297" s="227"/>
      <c r="J297" s="196"/>
      <c r="K297" s="196"/>
      <c r="L297" s="196"/>
    </row>
    <row r="298" spans="1:12" ht="43.5" hidden="1" customHeight="1" x14ac:dyDescent="0.45">
      <c r="A298" s="192" t="s">
        <v>1835</v>
      </c>
      <c r="B298" s="193"/>
      <c r="C298" s="202"/>
      <c r="D298" s="202"/>
      <c r="E298" s="202" t="s">
        <v>1584</v>
      </c>
      <c r="F298" s="230" t="s">
        <v>1585</v>
      </c>
      <c r="G298" s="225" t="s">
        <v>1827</v>
      </c>
      <c r="H298" s="226"/>
      <c r="I298" s="227"/>
      <c r="J298" s="196"/>
      <c r="K298" s="196"/>
      <c r="L298" s="196"/>
    </row>
    <row r="299" spans="1:12" ht="43" hidden="1" customHeight="1" x14ac:dyDescent="0.45">
      <c r="A299" s="192" t="s">
        <v>1836</v>
      </c>
      <c r="B299" s="193" t="s">
        <v>1281</v>
      </c>
      <c r="C299" s="202"/>
      <c r="D299" s="202" t="s">
        <v>10</v>
      </c>
      <c r="E299" s="202" t="s">
        <v>547</v>
      </c>
      <c r="F299" s="230" t="s">
        <v>2215</v>
      </c>
      <c r="G299" s="225" t="s">
        <v>1671</v>
      </c>
      <c r="H299" s="226"/>
      <c r="I299" s="227"/>
      <c r="J299" s="196">
        <f>SUM(H299:H302)</f>
        <v>0</v>
      </c>
      <c r="K299" s="196">
        <f>COUNT(H299:H302)*2</f>
        <v>0</v>
      </c>
      <c r="L299" s="196"/>
    </row>
    <row r="300" spans="1:12" ht="41" hidden="1" customHeight="1" x14ac:dyDescent="0.45">
      <c r="A300" s="192" t="s">
        <v>1836</v>
      </c>
      <c r="B300" s="193"/>
      <c r="C300" s="202"/>
      <c r="D300" s="202"/>
      <c r="E300" s="202" t="s">
        <v>1407</v>
      </c>
      <c r="F300" s="230" t="s">
        <v>2050</v>
      </c>
      <c r="G300" s="225" t="s">
        <v>1671</v>
      </c>
      <c r="H300" s="226"/>
      <c r="I300" s="227"/>
      <c r="J300" s="196"/>
      <c r="K300" s="196"/>
      <c r="L300" s="196"/>
    </row>
    <row r="301" spans="1:12" ht="51" hidden="1" customHeight="1" x14ac:dyDescent="0.45">
      <c r="A301" s="192" t="s">
        <v>1836</v>
      </c>
      <c r="B301" s="193"/>
      <c r="C301" s="202"/>
      <c r="D301" s="202"/>
      <c r="E301" s="202" t="s">
        <v>1408</v>
      </c>
      <c r="F301" s="230" t="s">
        <v>1931</v>
      </c>
      <c r="G301" s="225" t="s">
        <v>1707</v>
      </c>
      <c r="H301" s="226"/>
      <c r="I301" s="227"/>
      <c r="J301" s="196"/>
      <c r="K301" s="196"/>
      <c r="L301" s="196"/>
    </row>
    <row r="302" spans="1:12" ht="63" hidden="1" customHeight="1" x14ac:dyDescent="0.45">
      <c r="A302" s="192" t="s">
        <v>1836</v>
      </c>
      <c r="B302" s="193"/>
      <c r="C302" s="202"/>
      <c r="D302" s="202"/>
      <c r="E302" s="202" t="s">
        <v>1586</v>
      </c>
      <c r="F302" s="230" t="s">
        <v>1409</v>
      </c>
      <c r="G302" s="225" t="s">
        <v>1824</v>
      </c>
      <c r="H302" s="226"/>
      <c r="I302" s="227"/>
      <c r="J302" s="196"/>
      <c r="K302" s="196"/>
      <c r="L302" s="196"/>
    </row>
    <row r="303" spans="1:12" ht="18.5" hidden="1" x14ac:dyDescent="0.45">
      <c r="A303" s="192" t="s">
        <v>1832</v>
      </c>
      <c r="B303" s="193" t="s">
        <v>566</v>
      </c>
      <c r="C303" s="374" t="s">
        <v>1363</v>
      </c>
      <c r="D303" s="375"/>
      <c r="E303" s="375"/>
      <c r="F303" s="375"/>
      <c r="G303" s="375"/>
      <c r="H303" s="375"/>
      <c r="I303" s="376"/>
      <c r="J303" s="196">
        <f>SUM(H304:H308)</f>
        <v>0</v>
      </c>
      <c r="K303" s="196">
        <f>COUNT(H304:H308)*2</f>
        <v>0</v>
      </c>
      <c r="L303" s="196"/>
    </row>
    <row r="304" spans="1:12" ht="110" hidden="1" customHeight="1" x14ac:dyDescent="0.45">
      <c r="A304" s="192" t="s">
        <v>1840</v>
      </c>
      <c r="B304" s="193" t="s">
        <v>1283</v>
      </c>
      <c r="C304" s="202"/>
      <c r="D304" s="202" t="s">
        <v>555</v>
      </c>
      <c r="E304" s="202" t="s">
        <v>556</v>
      </c>
      <c r="F304" s="230" t="s">
        <v>2216</v>
      </c>
      <c r="G304" s="225" t="s">
        <v>1675</v>
      </c>
      <c r="H304" s="226"/>
      <c r="I304" s="227"/>
      <c r="J304" s="196">
        <f>SUM(H304:H308)</f>
        <v>0</v>
      </c>
      <c r="K304" s="196">
        <f>COUNT(H304:H308)*2</f>
        <v>0</v>
      </c>
      <c r="L304" s="196"/>
    </row>
    <row r="305" spans="1:12" ht="90" hidden="1" customHeight="1" x14ac:dyDescent="0.45">
      <c r="A305" s="192" t="s">
        <v>1840</v>
      </c>
      <c r="B305" s="193"/>
      <c r="C305" s="202"/>
      <c r="D305" s="202"/>
      <c r="E305" s="202" t="s">
        <v>1932</v>
      </c>
      <c r="F305" s="230" t="s">
        <v>1798</v>
      </c>
      <c r="G305" s="225" t="s">
        <v>1671</v>
      </c>
      <c r="H305" s="226"/>
      <c r="I305" s="227"/>
      <c r="J305" s="196"/>
      <c r="K305" s="196"/>
      <c r="L305" s="196"/>
    </row>
    <row r="306" spans="1:12" ht="104" hidden="1" customHeight="1" x14ac:dyDescent="0.45">
      <c r="A306" s="192" t="s">
        <v>1840</v>
      </c>
      <c r="B306" s="193"/>
      <c r="C306" s="202"/>
      <c r="D306" s="202"/>
      <c r="E306" s="202" t="s">
        <v>1587</v>
      </c>
      <c r="F306" s="230" t="s">
        <v>2051</v>
      </c>
      <c r="G306" s="225" t="s">
        <v>1671</v>
      </c>
      <c r="H306" s="226"/>
      <c r="I306" s="227"/>
      <c r="J306" s="196"/>
      <c r="K306" s="196"/>
      <c r="L306" s="196"/>
    </row>
    <row r="307" spans="1:12" ht="81" hidden="1" customHeight="1" x14ac:dyDescent="0.45">
      <c r="A307" s="192" t="s">
        <v>1840</v>
      </c>
      <c r="B307" s="193"/>
      <c r="C307" s="202"/>
      <c r="D307" s="202"/>
      <c r="E307" s="202" t="s">
        <v>562</v>
      </c>
      <c r="F307" s="234" t="s">
        <v>1588</v>
      </c>
      <c r="G307" s="235" t="s">
        <v>1685</v>
      </c>
      <c r="H307" s="226"/>
      <c r="I307" s="227"/>
      <c r="J307" s="196"/>
      <c r="K307" s="196"/>
      <c r="L307" s="196"/>
    </row>
    <row r="308" spans="1:12" ht="97" hidden="1" customHeight="1" x14ac:dyDescent="0.45">
      <c r="A308" s="192" t="s">
        <v>1840</v>
      </c>
      <c r="B308" s="193"/>
      <c r="C308" s="202"/>
      <c r="D308" s="202"/>
      <c r="E308" s="202" t="s">
        <v>1589</v>
      </c>
      <c r="F308" s="230" t="s">
        <v>1933</v>
      </c>
      <c r="G308" s="225" t="s">
        <v>1824</v>
      </c>
      <c r="H308" s="226"/>
      <c r="I308" s="227"/>
      <c r="J308" s="196"/>
      <c r="K308" s="196"/>
      <c r="L308" s="196"/>
    </row>
    <row r="309" spans="1:12" ht="18.5" x14ac:dyDescent="0.45">
      <c r="A309" s="192" t="s">
        <v>1832</v>
      </c>
      <c r="B309" s="193" t="s">
        <v>624</v>
      </c>
      <c r="C309" s="374" t="s">
        <v>567</v>
      </c>
      <c r="D309" s="375"/>
      <c r="E309" s="375"/>
      <c r="F309" s="375"/>
      <c r="G309" s="375"/>
      <c r="H309" s="375"/>
      <c r="I309" s="376"/>
      <c r="J309" s="196">
        <f>SUM(H310:H333)</f>
        <v>48</v>
      </c>
      <c r="K309" s="196">
        <f>COUNT(H310:H333)*2</f>
        <v>48</v>
      </c>
      <c r="L309" s="196"/>
    </row>
    <row r="310" spans="1:12" ht="240.5" x14ac:dyDescent="0.45">
      <c r="A310" s="192" t="s">
        <v>1832</v>
      </c>
      <c r="B310" s="193" t="s">
        <v>1288</v>
      </c>
      <c r="C310" s="202"/>
      <c r="D310" s="202" t="s">
        <v>568</v>
      </c>
      <c r="E310" s="201" t="s">
        <v>1721</v>
      </c>
      <c r="F310" s="240" t="s">
        <v>1934</v>
      </c>
      <c r="G310" s="225" t="s">
        <v>1671</v>
      </c>
      <c r="H310" s="226">
        <v>2</v>
      </c>
      <c r="I310" s="227"/>
      <c r="J310" s="196">
        <f>SUM(H310:H317)</f>
        <v>16</v>
      </c>
      <c r="K310" s="196">
        <f>COUNT(H310:H317)*2</f>
        <v>16</v>
      </c>
      <c r="L310" s="196"/>
    </row>
    <row r="311" spans="1:12" ht="259" x14ac:dyDescent="0.45">
      <c r="A311" s="192" t="s">
        <v>1832</v>
      </c>
      <c r="B311" s="193"/>
      <c r="C311" s="202"/>
      <c r="D311" s="202"/>
      <c r="E311" s="201" t="s">
        <v>571</v>
      </c>
      <c r="F311" s="233" t="s">
        <v>2052</v>
      </c>
      <c r="G311" s="225" t="s">
        <v>1698</v>
      </c>
      <c r="H311" s="226">
        <v>2</v>
      </c>
      <c r="I311" s="227"/>
      <c r="J311" s="196"/>
      <c r="K311" s="196"/>
      <c r="L311" s="196"/>
    </row>
    <row r="312" spans="1:12" ht="148" x14ac:dyDescent="0.45">
      <c r="A312" s="192" t="s">
        <v>1832</v>
      </c>
      <c r="B312" s="193"/>
      <c r="C312" s="202"/>
      <c r="D312" s="202"/>
      <c r="E312" s="201" t="s">
        <v>573</v>
      </c>
      <c r="F312" s="233" t="s">
        <v>1590</v>
      </c>
      <c r="G312" s="225" t="s">
        <v>1698</v>
      </c>
      <c r="H312" s="226">
        <v>2</v>
      </c>
      <c r="I312" s="227"/>
      <c r="J312" s="196"/>
      <c r="K312" s="196"/>
      <c r="L312" s="196"/>
    </row>
    <row r="313" spans="1:12" ht="111" x14ac:dyDescent="0.45">
      <c r="A313" s="192" t="s">
        <v>1832</v>
      </c>
      <c r="B313" s="193"/>
      <c r="C313" s="202"/>
      <c r="D313" s="202"/>
      <c r="E313" s="201" t="s">
        <v>575</v>
      </c>
      <c r="F313" s="233" t="s">
        <v>1591</v>
      </c>
      <c r="G313" s="225" t="s">
        <v>1675</v>
      </c>
      <c r="H313" s="226">
        <v>2</v>
      </c>
      <c r="I313" s="227"/>
      <c r="J313" s="196"/>
      <c r="K313" s="196"/>
      <c r="L313" s="196"/>
    </row>
    <row r="314" spans="1:12" ht="111" x14ac:dyDescent="0.45">
      <c r="A314" s="192" t="s">
        <v>1832</v>
      </c>
      <c r="B314" s="193"/>
      <c r="C314" s="202"/>
      <c r="D314" s="202"/>
      <c r="E314" s="201" t="s">
        <v>577</v>
      </c>
      <c r="F314" s="233" t="s">
        <v>2053</v>
      </c>
      <c r="G314" s="225" t="s">
        <v>1671</v>
      </c>
      <c r="H314" s="226">
        <v>2</v>
      </c>
      <c r="I314" s="227"/>
      <c r="J314" s="196"/>
      <c r="K314" s="196"/>
      <c r="L314" s="196"/>
    </row>
    <row r="315" spans="1:12" ht="92.5" x14ac:dyDescent="0.45">
      <c r="A315" s="192" t="s">
        <v>1832</v>
      </c>
      <c r="B315" s="193"/>
      <c r="C315" s="202"/>
      <c r="D315" s="202"/>
      <c r="E315" s="201" t="s">
        <v>579</v>
      </c>
      <c r="F315" s="233" t="s">
        <v>1592</v>
      </c>
      <c r="G315" s="225" t="s">
        <v>1707</v>
      </c>
      <c r="H315" s="226">
        <v>2</v>
      </c>
      <c r="I315" s="227"/>
      <c r="J315" s="196"/>
      <c r="K315" s="196"/>
      <c r="L315" s="196"/>
    </row>
    <row r="316" spans="1:12" ht="74" x14ac:dyDescent="0.45">
      <c r="A316" s="192" t="s">
        <v>1832</v>
      </c>
      <c r="B316" s="193"/>
      <c r="C316" s="202"/>
      <c r="D316" s="202"/>
      <c r="E316" s="201" t="s">
        <v>1593</v>
      </c>
      <c r="F316" s="233" t="s">
        <v>582</v>
      </c>
      <c r="G316" s="225" t="s">
        <v>1707</v>
      </c>
      <c r="H316" s="226">
        <v>2</v>
      </c>
      <c r="I316" s="227"/>
      <c r="J316" s="196"/>
      <c r="K316" s="196"/>
      <c r="L316" s="196"/>
    </row>
    <row r="317" spans="1:12" ht="55.5" x14ac:dyDescent="0.45">
      <c r="A317" s="192" t="s">
        <v>1832</v>
      </c>
      <c r="B317" s="193"/>
      <c r="C317" s="202"/>
      <c r="D317" s="202"/>
      <c r="E317" s="201" t="s">
        <v>1594</v>
      </c>
      <c r="F317" s="233" t="s">
        <v>1935</v>
      </c>
      <c r="G317" s="225" t="s">
        <v>1696</v>
      </c>
      <c r="H317" s="226">
        <v>2</v>
      </c>
      <c r="I317" s="227"/>
      <c r="J317" s="196"/>
      <c r="K317" s="196"/>
      <c r="L317" s="196"/>
    </row>
    <row r="318" spans="1:12" ht="92.5" x14ac:dyDescent="0.45">
      <c r="A318" s="192" t="s">
        <v>1832</v>
      </c>
      <c r="B318" s="193" t="s">
        <v>1289</v>
      </c>
      <c r="C318" s="202"/>
      <c r="D318" s="202" t="s">
        <v>1936</v>
      </c>
      <c r="E318" s="201" t="s">
        <v>588</v>
      </c>
      <c r="F318" s="233" t="s">
        <v>589</v>
      </c>
      <c r="G318" s="225" t="s">
        <v>1472</v>
      </c>
      <c r="H318" s="226">
        <v>2</v>
      </c>
      <c r="I318" s="227"/>
      <c r="J318" s="196">
        <f>SUM(H318:H321)</f>
        <v>8</v>
      </c>
      <c r="K318" s="196">
        <f>COUNT(H318:H321)*2</f>
        <v>8</v>
      </c>
      <c r="L318" s="196"/>
    </row>
    <row r="319" spans="1:12" ht="185" x14ac:dyDescent="0.45">
      <c r="A319" s="192" t="s">
        <v>1832</v>
      </c>
      <c r="B319" s="193"/>
      <c r="C319" s="202"/>
      <c r="D319" s="202"/>
      <c r="E319" s="201" t="s">
        <v>2054</v>
      </c>
      <c r="F319" s="233" t="s">
        <v>2055</v>
      </c>
      <c r="G319" s="225" t="s">
        <v>1672</v>
      </c>
      <c r="H319" s="226">
        <v>2</v>
      </c>
      <c r="I319" s="227"/>
      <c r="J319" s="196"/>
      <c r="K319" s="196"/>
      <c r="L319" s="196"/>
    </row>
    <row r="320" spans="1:12" ht="55.5" x14ac:dyDescent="0.45">
      <c r="A320" s="192" t="s">
        <v>1832</v>
      </c>
      <c r="B320" s="193"/>
      <c r="C320" s="202"/>
      <c r="D320" s="202"/>
      <c r="E320" s="201" t="s">
        <v>592</v>
      </c>
      <c r="F320" s="233" t="s">
        <v>593</v>
      </c>
      <c r="G320" s="225" t="s">
        <v>1671</v>
      </c>
      <c r="H320" s="226">
        <v>2</v>
      </c>
      <c r="I320" s="227"/>
      <c r="J320" s="196"/>
      <c r="K320" s="196"/>
      <c r="L320" s="196"/>
    </row>
    <row r="321" spans="1:12" ht="55.5" x14ac:dyDescent="0.45">
      <c r="A321" s="192" t="s">
        <v>1832</v>
      </c>
      <c r="B321" s="193"/>
      <c r="C321" s="202"/>
      <c r="D321" s="202"/>
      <c r="E321" s="201" t="s">
        <v>1937</v>
      </c>
      <c r="F321" s="233" t="s">
        <v>1722</v>
      </c>
      <c r="G321" s="225" t="s">
        <v>1472</v>
      </c>
      <c r="H321" s="226">
        <v>2</v>
      </c>
      <c r="I321" s="227"/>
      <c r="J321" s="196"/>
      <c r="K321" s="196"/>
      <c r="L321" s="196"/>
    </row>
    <row r="322" spans="1:12" ht="240.5" x14ac:dyDescent="0.45">
      <c r="A322" s="192" t="s">
        <v>1832</v>
      </c>
      <c r="B322" s="193" t="s">
        <v>1290</v>
      </c>
      <c r="C322" s="202"/>
      <c r="D322" s="202" t="s">
        <v>1595</v>
      </c>
      <c r="E322" s="201" t="s">
        <v>1938</v>
      </c>
      <c r="F322" s="233" t="s">
        <v>1596</v>
      </c>
      <c r="G322" s="225" t="s">
        <v>1698</v>
      </c>
      <c r="H322" s="226">
        <v>2</v>
      </c>
      <c r="I322" s="227"/>
      <c r="J322" s="196">
        <f>SUM(H322:H325)</f>
        <v>8</v>
      </c>
      <c r="K322" s="196">
        <f>COUNT(H322:H325)*2</f>
        <v>8</v>
      </c>
      <c r="L322" s="196"/>
    </row>
    <row r="323" spans="1:12" ht="129.5" x14ac:dyDescent="0.45">
      <c r="A323" s="192" t="s">
        <v>1832</v>
      </c>
      <c r="B323" s="193"/>
      <c r="C323" s="202"/>
      <c r="D323" s="202"/>
      <c r="E323" s="201" t="s">
        <v>1597</v>
      </c>
      <c r="F323" s="233" t="s">
        <v>1598</v>
      </c>
      <c r="G323" s="225" t="s">
        <v>1472</v>
      </c>
      <c r="H323" s="226">
        <v>2</v>
      </c>
      <c r="I323" s="227"/>
      <c r="J323" s="196"/>
      <c r="K323" s="196"/>
      <c r="L323" s="196"/>
    </row>
    <row r="324" spans="1:12" ht="55.5" x14ac:dyDescent="0.45">
      <c r="A324" s="192" t="s">
        <v>1832</v>
      </c>
      <c r="B324" s="193"/>
      <c r="C324" s="202"/>
      <c r="D324" s="202"/>
      <c r="E324" s="201" t="s">
        <v>1939</v>
      </c>
      <c r="F324" s="233" t="s">
        <v>602</v>
      </c>
      <c r="G324" s="225" t="s">
        <v>1472</v>
      </c>
      <c r="H324" s="226">
        <v>2</v>
      </c>
      <c r="I324" s="227"/>
      <c r="J324" s="196"/>
      <c r="K324" s="196"/>
      <c r="L324" s="196"/>
    </row>
    <row r="325" spans="1:12" ht="111" x14ac:dyDescent="0.45">
      <c r="A325" s="192" t="s">
        <v>1832</v>
      </c>
      <c r="B325" s="193"/>
      <c r="C325" s="202"/>
      <c r="D325" s="202"/>
      <c r="E325" s="201" t="s">
        <v>1599</v>
      </c>
      <c r="F325" s="233" t="s">
        <v>1600</v>
      </c>
      <c r="G325" s="225" t="s">
        <v>1824</v>
      </c>
      <c r="H325" s="226">
        <v>2</v>
      </c>
      <c r="I325" s="227"/>
      <c r="J325" s="196"/>
      <c r="K325" s="196"/>
      <c r="L325" s="196"/>
    </row>
    <row r="326" spans="1:12" ht="148" x14ac:dyDescent="0.45">
      <c r="A326" s="192" t="s">
        <v>1832</v>
      </c>
      <c r="B326" s="193" t="s">
        <v>1291</v>
      </c>
      <c r="C326" s="202"/>
      <c r="D326" s="202" t="s">
        <v>605</v>
      </c>
      <c r="E326" s="201" t="s">
        <v>2056</v>
      </c>
      <c r="F326" s="233" t="s">
        <v>1601</v>
      </c>
      <c r="G326" s="225" t="s">
        <v>1698</v>
      </c>
      <c r="H326" s="226">
        <v>2</v>
      </c>
      <c r="I326" s="227"/>
      <c r="J326" s="196">
        <f>SUM(H326:H328)</f>
        <v>6</v>
      </c>
      <c r="K326" s="196">
        <f>COUNT(H326:H328)*2</f>
        <v>6</v>
      </c>
      <c r="L326" s="196"/>
    </row>
    <row r="327" spans="1:12" ht="55.5" x14ac:dyDescent="0.45">
      <c r="A327" s="192" t="s">
        <v>1832</v>
      </c>
      <c r="B327" s="193"/>
      <c r="C327" s="202"/>
      <c r="D327" s="202"/>
      <c r="E327" s="201" t="s">
        <v>2057</v>
      </c>
      <c r="F327" s="233" t="s">
        <v>609</v>
      </c>
      <c r="G327" s="225" t="s">
        <v>1472</v>
      </c>
      <c r="H327" s="226">
        <v>2</v>
      </c>
      <c r="I327" s="227"/>
      <c r="J327" s="196"/>
      <c r="K327" s="196"/>
      <c r="L327" s="196"/>
    </row>
    <row r="328" spans="1:12" ht="148" x14ac:dyDescent="0.45">
      <c r="A328" s="192" t="s">
        <v>1832</v>
      </c>
      <c r="B328" s="193"/>
      <c r="C328" s="202"/>
      <c r="D328" s="202"/>
      <c r="E328" s="201" t="s">
        <v>610</v>
      </c>
      <c r="F328" s="233" t="s">
        <v>1665</v>
      </c>
      <c r="G328" s="225" t="s">
        <v>1698</v>
      </c>
      <c r="H328" s="226">
        <v>2</v>
      </c>
      <c r="I328" s="227"/>
      <c r="J328" s="196"/>
      <c r="K328" s="196"/>
      <c r="L328" s="196"/>
    </row>
    <row r="329" spans="1:12" ht="111" x14ac:dyDescent="0.45">
      <c r="A329" s="192" t="s">
        <v>1832</v>
      </c>
      <c r="B329" s="193" t="s">
        <v>1292</v>
      </c>
      <c r="C329" s="202"/>
      <c r="D329" s="201" t="s">
        <v>612</v>
      </c>
      <c r="E329" s="201" t="s">
        <v>2178</v>
      </c>
      <c r="F329" s="233" t="s">
        <v>1661</v>
      </c>
      <c r="G329" s="225" t="s">
        <v>1671</v>
      </c>
      <c r="H329" s="226">
        <v>2</v>
      </c>
      <c r="I329" s="227"/>
      <c r="J329" s="196">
        <f>SUM(H329:H331)</f>
        <v>6</v>
      </c>
      <c r="K329" s="196">
        <f>COUNT(H329:H331)*2</f>
        <v>6</v>
      </c>
      <c r="L329" s="196"/>
    </row>
    <row r="330" spans="1:12" ht="92.5" x14ac:dyDescent="0.45">
      <c r="A330" s="192" t="s">
        <v>1832</v>
      </c>
      <c r="B330" s="193"/>
      <c r="C330" s="211"/>
      <c r="D330" s="202"/>
      <c r="E330" s="201" t="s">
        <v>2179</v>
      </c>
      <c r="F330" s="233" t="s">
        <v>1940</v>
      </c>
      <c r="G330" s="225" t="s">
        <v>1472</v>
      </c>
      <c r="H330" s="226">
        <v>2</v>
      </c>
      <c r="I330" s="227"/>
      <c r="J330" s="196"/>
      <c r="K330" s="196"/>
      <c r="L330" s="196"/>
    </row>
    <row r="331" spans="1:12" ht="111" x14ac:dyDescent="0.45">
      <c r="A331" s="192" t="s">
        <v>1832</v>
      </c>
      <c r="B331" s="193"/>
      <c r="C331" s="211"/>
      <c r="D331" s="202"/>
      <c r="E331" s="201" t="s">
        <v>617</v>
      </c>
      <c r="F331" s="233" t="s">
        <v>1602</v>
      </c>
      <c r="G331" s="225" t="s">
        <v>1698</v>
      </c>
      <c r="H331" s="226">
        <v>2</v>
      </c>
      <c r="I331" s="227"/>
      <c r="J331" s="196"/>
      <c r="K331" s="196"/>
      <c r="L331" s="196"/>
    </row>
    <row r="332" spans="1:12" ht="55.5" x14ac:dyDescent="0.45">
      <c r="A332" s="192" t="s">
        <v>1832</v>
      </c>
      <c r="B332" s="193" t="s">
        <v>1366</v>
      </c>
      <c r="C332" s="202"/>
      <c r="D332" s="201" t="s">
        <v>1941</v>
      </c>
      <c r="E332" s="201" t="s">
        <v>620</v>
      </c>
      <c r="F332" s="233" t="s">
        <v>621</v>
      </c>
      <c r="G332" s="225" t="s">
        <v>1472</v>
      </c>
      <c r="H332" s="226">
        <v>2</v>
      </c>
      <c r="I332" s="227"/>
      <c r="J332" s="196">
        <f>SUM(H332:H333)</f>
        <v>4</v>
      </c>
      <c r="K332" s="196">
        <f>COUNT(H332:H333)*2</f>
        <v>4</v>
      </c>
      <c r="L332" s="196"/>
    </row>
    <row r="333" spans="1:12" ht="92.5" x14ac:dyDescent="0.45">
      <c r="A333" s="192" t="s">
        <v>1832</v>
      </c>
      <c r="B333" s="193"/>
      <c r="C333" s="202"/>
      <c r="D333" s="202"/>
      <c r="E333" s="202" t="s">
        <v>622</v>
      </c>
      <c r="F333" s="201" t="s">
        <v>1603</v>
      </c>
      <c r="G333" s="225" t="s">
        <v>1692</v>
      </c>
      <c r="H333" s="226">
        <v>2</v>
      </c>
      <c r="I333" s="227"/>
      <c r="J333" s="196"/>
      <c r="K333" s="196"/>
      <c r="L333" s="196"/>
    </row>
    <row r="334" spans="1:12" ht="18.5" x14ac:dyDescent="0.45">
      <c r="A334" s="192" t="s">
        <v>1832</v>
      </c>
      <c r="B334" s="193" t="s">
        <v>672</v>
      </c>
      <c r="C334" s="374" t="s">
        <v>625</v>
      </c>
      <c r="D334" s="375"/>
      <c r="E334" s="375"/>
      <c r="F334" s="375"/>
      <c r="G334" s="375"/>
      <c r="H334" s="375"/>
      <c r="I334" s="376"/>
      <c r="J334" s="196">
        <f>SUM(H335:H362)</f>
        <v>56</v>
      </c>
      <c r="K334" s="196">
        <f>COUNT(H335:H362)*2</f>
        <v>56</v>
      </c>
      <c r="L334" s="196"/>
    </row>
    <row r="335" spans="1:12" ht="222" x14ac:dyDescent="0.45">
      <c r="A335" s="192" t="s">
        <v>1833</v>
      </c>
      <c r="B335" s="193" t="s">
        <v>1293</v>
      </c>
      <c r="C335" s="202"/>
      <c r="D335" s="202" t="s">
        <v>626</v>
      </c>
      <c r="E335" s="202" t="s">
        <v>627</v>
      </c>
      <c r="F335" s="230" t="s">
        <v>2058</v>
      </c>
      <c r="G335" s="225" t="s">
        <v>1698</v>
      </c>
      <c r="H335" s="226">
        <v>2</v>
      </c>
      <c r="I335" s="227"/>
      <c r="J335" s="196">
        <f>SUM(H335:H338)</f>
        <v>8</v>
      </c>
      <c r="K335" s="196">
        <f>COUNT(H335:H338)*2</f>
        <v>8</v>
      </c>
      <c r="L335" s="196"/>
    </row>
    <row r="336" spans="1:12" ht="111" x14ac:dyDescent="0.45">
      <c r="A336" s="192" t="s">
        <v>1833</v>
      </c>
      <c r="B336" s="193"/>
      <c r="C336" s="202"/>
      <c r="D336" s="202"/>
      <c r="E336" s="202" t="s">
        <v>629</v>
      </c>
      <c r="F336" s="230" t="s">
        <v>630</v>
      </c>
      <c r="G336" s="225" t="s">
        <v>1696</v>
      </c>
      <c r="H336" s="226">
        <v>2</v>
      </c>
      <c r="I336" s="227"/>
      <c r="J336" s="196"/>
      <c r="K336" s="196"/>
      <c r="L336" s="196"/>
    </row>
    <row r="337" spans="1:12" ht="185" x14ac:dyDescent="0.45">
      <c r="A337" s="192" t="s">
        <v>1833</v>
      </c>
      <c r="B337" s="193"/>
      <c r="C337" s="202"/>
      <c r="D337" s="211"/>
      <c r="E337" s="201" t="s">
        <v>2059</v>
      </c>
      <c r="F337" s="233" t="s">
        <v>1662</v>
      </c>
      <c r="G337" s="225" t="s">
        <v>1826</v>
      </c>
      <c r="H337" s="226">
        <v>2</v>
      </c>
      <c r="I337" s="227"/>
      <c r="J337" s="196"/>
      <c r="K337" s="196"/>
      <c r="L337" s="196"/>
    </row>
    <row r="338" spans="1:12" ht="129.5" x14ac:dyDescent="0.45">
      <c r="A338" s="192" t="s">
        <v>1833</v>
      </c>
      <c r="B338" s="193"/>
      <c r="C338" s="202"/>
      <c r="D338" s="210"/>
      <c r="E338" s="201" t="s">
        <v>633</v>
      </c>
      <c r="F338" s="233" t="s">
        <v>1942</v>
      </c>
      <c r="G338" s="225" t="s">
        <v>1824</v>
      </c>
      <c r="H338" s="226">
        <v>2</v>
      </c>
      <c r="I338" s="227"/>
      <c r="J338" s="196"/>
      <c r="K338" s="196"/>
      <c r="L338" s="196"/>
    </row>
    <row r="339" spans="1:12" ht="222" x14ac:dyDescent="0.45">
      <c r="A339" s="192" t="s">
        <v>1833</v>
      </c>
      <c r="B339" s="193" t="s">
        <v>1294</v>
      </c>
      <c r="C339" s="202"/>
      <c r="D339" s="202" t="s">
        <v>635</v>
      </c>
      <c r="E339" s="202" t="s">
        <v>636</v>
      </c>
      <c r="F339" s="230" t="s">
        <v>2060</v>
      </c>
      <c r="G339" s="225" t="s">
        <v>1698</v>
      </c>
      <c r="H339" s="226">
        <v>2</v>
      </c>
      <c r="I339" s="227"/>
      <c r="J339" s="196">
        <f>SUM(H339:H344)</f>
        <v>12</v>
      </c>
      <c r="K339" s="196">
        <f>COUNT(H339:H344)*2</f>
        <v>12</v>
      </c>
      <c r="L339" s="196"/>
    </row>
    <row r="340" spans="1:12" ht="129.5" x14ac:dyDescent="0.45">
      <c r="A340" s="192" t="s">
        <v>1833</v>
      </c>
      <c r="B340" s="193"/>
      <c r="C340" s="202"/>
      <c r="D340" s="202"/>
      <c r="E340" s="202" t="s">
        <v>637</v>
      </c>
      <c r="F340" s="230" t="s">
        <v>1943</v>
      </c>
      <c r="G340" s="225" t="s">
        <v>1696</v>
      </c>
      <c r="H340" s="226">
        <v>2</v>
      </c>
      <c r="I340" s="227"/>
      <c r="J340" s="196"/>
      <c r="K340" s="196"/>
      <c r="L340" s="196"/>
    </row>
    <row r="341" spans="1:12" ht="185" x14ac:dyDescent="0.45">
      <c r="A341" s="192" t="s">
        <v>1833</v>
      </c>
      <c r="B341" s="193"/>
      <c r="C341" s="202"/>
      <c r="D341" s="202"/>
      <c r="E341" s="201" t="s">
        <v>2059</v>
      </c>
      <c r="F341" s="233" t="s">
        <v>1662</v>
      </c>
      <c r="G341" s="225" t="s">
        <v>1816</v>
      </c>
      <c r="H341" s="226">
        <v>2</v>
      </c>
      <c r="I341" s="227"/>
      <c r="J341" s="196"/>
      <c r="K341" s="196"/>
      <c r="L341" s="196"/>
    </row>
    <row r="342" spans="1:12" ht="296" x14ac:dyDescent="0.45">
      <c r="A342" s="192" t="s">
        <v>1833</v>
      </c>
      <c r="B342" s="193"/>
      <c r="C342" s="202"/>
      <c r="D342" s="202"/>
      <c r="E342" s="201" t="s">
        <v>1604</v>
      </c>
      <c r="F342" s="230" t="s">
        <v>2217</v>
      </c>
      <c r="G342" s="225" t="s">
        <v>1813</v>
      </c>
      <c r="H342" s="226">
        <v>2</v>
      </c>
      <c r="I342" s="227"/>
      <c r="J342" s="196"/>
      <c r="K342" s="196"/>
      <c r="L342" s="196"/>
    </row>
    <row r="343" spans="1:12" ht="240.5" x14ac:dyDescent="0.45">
      <c r="A343" s="192" t="s">
        <v>1833</v>
      </c>
      <c r="B343" s="193"/>
      <c r="C343" s="202"/>
      <c r="D343" s="263"/>
      <c r="E343" s="201" t="s">
        <v>2061</v>
      </c>
      <c r="F343" s="230" t="s">
        <v>1800</v>
      </c>
      <c r="G343" s="225" t="s">
        <v>1675</v>
      </c>
      <c r="H343" s="226">
        <v>2</v>
      </c>
      <c r="I343" s="227"/>
      <c r="J343" s="196"/>
      <c r="K343" s="196"/>
      <c r="L343" s="196"/>
    </row>
    <row r="344" spans="1:12" ht="185" x14ac:dyDescent="0.45">
      <c r="A344" s="192" t="s">
        <v>1833</v>
      </c>
      <c r="B344" s="193"/>
      <c r="C344" s="202"/>
      <c r="D344" s="202"/>
      <c r="E344" s="201" t="s">
        <v>641</v>
      </c>
      <c r="F344" s="233" t="s">
        <v>1944</v>
      </c>
      <c r="G344" s="225" t="s">
        <v>1824</v>
      </c>
      <c r="H344" s="226">
        <v>2</v>
      </c>
      <c r="I344" s="227"/>
      <c r="J344" s="196"/>
      <c r="K344" s="196"/>
      <c r="L344" s="196"/>
    </row>
    <row r="345" spans="1:12" ht="166.5" x14ac:dyDescent="0.45">
      <c r="A345" s="192" t="s">
        <v>1833</v>
      </c>
      <c r="B345" s="193" t="s">
        <v>1367</v>
      </c>
      <c r="C345" s="202"/>
      <c r="D345" s="202" t="s">
        <v>643</v>
      </c>
      <c r="E345" s="202" t="s">
        <v>2062</v>
      </c>
      <c r="F345" s="230" t="s">
        <v>1725</v>
      </c>
      <c r="G345" s="225" t="s">
        <v>1724</v>
      </c>
      <c r="H345" s="226">
        <v>2</v>
      </c>
      <c r="I345" s="227"/>
      <c r="J345" s="196">
        <f>SUM(H345:H351)</f>
        <v>14</v>
      </c>
      <c r="K345" s="196">
        <f>COUNT(H345:H351)*2</f>
        <v>14</v>
      </c>
      <c r="L345" s="196"/>
    </row>
    <row r="346" spans="1:12" ht="111" x14ac:dyDescent="0.45">
      <c r="A346" s="192" t="s">
        <v>1833</v>
      </c>
      <c r="B346" s="193"/>
      <c r="C346" s="202"/>
      <c r="D346" s="202"/>
      <c r="E346" s="202" t="s">
        <v>1945</v>
      </c>
      <c r="F346" s="230" t="s">
        <v>1605</v>
      </c>
      <c r="G346" s="225" t="s">
        <v>1696</v>
      </c>
      <c r="H346" s="226">
        <v>2</v>
      </c>
      <c r="I346" s="227"/>
      <c r="J346" s="196"/>
      <c r="K346" s="196"/>
      <c r="L346" s="196"/>
    </row>
    <row r="347" spans="1:12" ht="92.5" x14ac:dyDescent="0.45">
      <c r="A347" s="192" t="s">
        <v>1833</v>
      </c>
      <c r="B347" s="193"/>
      <c r="C347" s="202"/>
      <c r="D347" s="202"/>
      <c r="E347" s="202" t="s">
        <v>1946</v>
      </c>
      <c r="F347" s="230" t="s">
        <v>1666</v>
      </c>
      <c r="G347" s="225" t="s">
        <v>1696</v>
      </c>
      <c r="H347" s="226">
        <v>2</v>
      </c>
      <c r="I347" s="227"/>
      <c r="J347" s="196"/>
      <c r="K347" s="196"/>
      <c r="L347" s="196"/>
    </row>
    <row r="348" spans="1:12" ht="92.5" x14ac:dyDescent="0.45">
      <c r="A348" s="192" t="s">
        <v>1833</v>
      </c>
      <c r="B348" s="193"/>
      <c r="C348" s="202"/>
      <c r="D348" s="202"/>
      <c r="E348" s="202" t="s">
        <v>1947</v>
      </c>
      <c r="F348" s="211" t="s">
        <v>1948</v>
      </c>
      <c r="G348" s="225" t="s">
        <v>1696</v>
      </c>
      <c r="H348" s="226">
        <v>2</v>
      </c>
      <c r="I348" s="227"/>
      <c r="J348" s="196"/>
      <c r="K348" s="196"/>
      <c r="L348" s="196"/>
    </row>
    <row r="349" spans="1:12" ht="148" x14ac:dyDescent="0.45">
      <c r="A349" s="192" t="s">
        <v>1833</v>
      </c>
      <c r="B349" s="193"/>
      <c r="C349" s="202"/>
      <c r="D349" s="202"/>
      <c r="E349" s="202" t="s">
        <v>1949</v>
      </c>
      <c r="F349" s="230" t="s">
        <v>1950</v>
      </c>
      <c r="G349" s="225" t="s">
        <v>1698</v>
      </c>
      <c r="H349" s="226">
        <v>2</v>
      </c>
      <c r="I349" s="227"/>
      <c r="J349" s="196"/>
      <c r="K349" s="196"/>
      <c r="L349" s="196"/>
    </row>
    <row r="350" spans="1:12" ht="111" x14ac:dyDescent="0.45">
      <c r="A350" s="192" t="s">
        <v>1833</v>
      </c>
      <c r="B350" s="193"/>
      <c r="C350" s="202"/>
      <c r="D350" s="202"/>
      <c r="E350" s="202" t="s">
        <v>654</v>
      </c>
      <c r="F350" s="230" t="s">
        <v>655</v>
      </c>
      <c r="G350" s="225" t="s">
        <v>1723</v>
      </c>
      <c r="H350" s="226">
        <v>2</v>
      </c>
      <c r="I350" s="227"/>
      <c r="J350" s="196"/>
      <c r="K350" s="196"/>
      <c r="L350" s="196"/>
    </row>
    <row r="351" spans="1:12" ht="166.5" x14ac:dyDescent="0.45">
      <c r="A351" s="192" t="s">
        <v>1833</v>
      </c>
      <c r="B351" s="193"/>
      <c r="C351" s="202"/>
      <c r="D351" s="202"/>
      <c r="E351" s="201" t="s">
        <v>641</v>
      </c>
      <c r="F351" s="233" t="s">
        <v>1951</v>
      </c>
      <c r="G351" s="225" t="s">
        <v>1824</v>
      </c>
      <c r="H351" s="226">
        <v>2</v>
      </c>
      <c r="I351" s="227"/>
      <c r="J351" s="196"/>
      <c r="K351" s="196"/>
      <c r="L351" s="196"/>
    </row>
    <row r="352" spans="1:12" ht="203.5" x14ac:dyDescent="0.45">
      <c r="A352" s="192" t="s">
        <v>1833</v>
      </c>
      <c r="B352" s="193" t="s">
        <v>1368</v>
      </c>
      <c r="C352" s="202"/>
      <c r="D352" s="202" t="s">
        <v>1606</v>
      </c>
      <c r="E352" s="202" t="s">
        <v>658</v>
      </c>
      <c r="F352" s="230" t="s">
        <v>1607</v>
      </c>
      <c r="G352" s="225" t="s">
        <v>1671</v>
      </c>
      <c r="H352" s="226">
        <v>2</v>
      </c>
      <c r="I352" s="227"/>
      <c r="J352" s="196">
        <f>SUM(H352:H354)</f>
        <v>6</v>
      </c>
      <c r="K352" s="196">
        <f>COUNT(H352:H354)*2</f>
        <v>6</v>
      </c>
      <c r="L352" s="196"/>
    </row>
    <row r="353" spans="1:12" ht="92.5" x14ac:dyDescent="0.45">
      <c r="A353" s="192" t="s">
        <v>1833</v>
      </c>
      <c r="B353" s="193"/>
      <c r="C353" s="211"/>
      <c r="D353" s="202"/>
      <c r="E353" s="202" t="s">
        <v>660</v>
      </c>
      <c r="F353" s="230" t="s">
        <v>1608</v>
      </c>
      <c r="G353" s="225" t="s">
        <v>1811</v>
      </c>
      <c r="H353" s="226">
        <v>2</v>
      </c>
      <c r="I353" s="227"/>
      <c r="J353" s="196"/>
      <c r="K353" s="196"/>
      <c r="L353" s="196"/>
    </row>
    <row r="354" spans="1:12" ht="74" x14ac:dyDescent="0.45">
      <c r="A354" s="192" t="s">
        <v>1833</v>
      </c>
      <c r="B354" s="193"/>
      <c r="C354" s="202"/>
      <c r="D354" s="202"/>
      <c r="E354" s="213" t="s">
        <v>1385</v>
      </c>
      <c r="F354" s="234" t="s">
        <v>1726</v>
      </c>
      <c r="G354" s="225" t="s">
        <v>1814</v>
      </c>
      <c r="H354" s="226">
        <v>2</v>
      </c>
      <c r="I354" s="301"/>
      <c r="J354" s="196"/>
      <c r="K354" s="196"/>
      <c r="L354" s="196"/>
    </row>
    <row r="355" spans="1:12" ht="55.5" x14ac:dyDescent="0.45">
      <c r="A355" s="192" t="s">
        <v>1832</v>
      </c>
      <c r="B355" s="193" t="s">
        <v>1369</v>
      </c>
      <c r="C355" s="202"/>
      <c r="D355" s="220" t="s">
        <v>1378</v>
      </c>
      <c r="E355" s="202" t="s">
        <v>2063</v>
      </c>
      <c r="F355" s="230" t="s">
        <v>1952</v>
      </c>
      <c r="G355" s="225" t="s">
        <v>1671</v>
      </c>
      <c r="H355" s="226">
        <v>2</v>
      </c>
      <c r="I355" s="227"/>
      <c r="J355" s="196">
        <f>SUM(H355:H362)</f>
        <v>16</v>
      </c>
      <c r="K355" s="196">
        <f>COUNT(H355:H362)*2</f>
        <v>16</v>
      </c>
      <c r="L355" s="196"/>
    </row>
    <row r="356" spans="1:12" ht="74" x14ac:dyDescent="0.45">
      <c r="A356" s="192" t="s">
        <v>1832</v>
      </c>
      <c r="B356" s="193"/>
      <c r="C356" s="202"/>
      <c r="D356" s="202"/>
      <c r="E356" s="202" t="s">
        <v>667</v>
      </c>
      <c r="F356" s="230" t="s">
        <v>2064</v>
      </c>
      <c r="G356" s="225" t="s">
        <v>1826</v>
      </c>
      <c r="H356" s="226">
        <v>2</v>
      </c>
      <c r="I356" s="227"/>
      <c r="J356" s="196"/>
      <c r="K356" s="196"/>
      <c r="L356" s="196"/>
    </row>
    <row r="357" spans="1:12" ht="333" x14ac:dyDescent="0.45">
      <c r="A357" s="192" t="s">
        <v>1832</v>
      </c>
      <c r="B357" s="193"/>
      <c r="C357" s="202"/>
      <c r="D357" s="202"/>
      <c r="E357" s="213" t="s">
        <v>1773</v>
      </c>
      <c r="F357" s="213" t="s">
        <v>1775</v>
      </c>
      <c r="G357" s="302" t="s">
        <v>1814</v>
      </c>
      <c r="H357" s="226">
        <v>2</v>
      </c>
      <c r="I357" s="227"/>
      <c r="J357" s="196"/>
      <c r="K357" s="196"/>
      <c r="L357" s="196"/>
    </row>
    <row r="358" spans="1:12" ht="92.5" x14ac:dyDescent="0.45">
      <c r="A358" s="192" t="s">
        <v>1832</v>
      </c>
      <c r="B358" s="193"/>
      <c r="C358" s="202"/>
      <c r="D358" s="202"/>
      <c r="E358" s="213" t="s">
        <v>1774</v>
      </c>
      <c r="F358" s="213" t="s">
        <v>1776</v>
      </c>
      <c r="G358" s="302" t="s">
        <v>1814</v>
      </c>
      <c r="H358" s="226">
        <v>2</v>
      </c>
      <c r="I358" s="227"/>
      <c r="J358" s="196"/>
      <c r="K358" s="196"/>
      <c r="L358" s="196"/>
    </row>
    <row r="359" spans="1:12" ht="129.5" x14ac:dyDescent="0.45">
      <c r="A359" s="192" t="s">
        <v>1832</v>
      </c>
      <c r="B359" s="193"/>
      <c r="C359" s="202"/>
      <c r="D359" s="202"/>
      <c r="E359" s="213" t="s">
        <v>1777</v>
      </c>
      <c r="F359" s="213" t="s">
        <v>1778</v>
      </c>
      <c r="G359" s="302" t="s">
        <v>1814</v>
      </c>
      <c r="H359" s="226">
        <v>2</v>
      </c>
      <c r="I359" s="227"/>
      <c r="J359" s="196"/>
      <c r="K359" s="196"/>
      <c r="L359" s="196"/>
    </row>
    <row r="360" spans="1:12" ht="92.5" x14ac:dyDescent="0.45">
      <c r="A360" s="192" t="s">
        <v>1832</v>
      </c>
      <c r="B360" s="193"/>
      <c r="C360" s="202"/>
      <c r="D360" s="202"/>
      <c r="E360" s="213" t="s">
        <v>1779</v>
      </c>
      <c r="F360" s="213" t="s">
        <v>1780</v>
      </c>
      <c r="G360" s="302" t="s">
        <v>1814</v>
      </c>
      <c r="H360" s="226">
        <v>2</v>
      </c>
      <c r="I360" s="227"/>
      <c r="J360" s="196"/>
      <c r="K360" s="196"/>
      <c r="L360" s="196"/>
    </row>
    <row r="361" spans="1:12" ht="148" x14ac:dyDescent="0.45">
      <c r="A361" s="192" t="s">
        <v>1832</v>
      </c>
      <c r="B361" s="193"/>
      <c r="C361" s="202"/>
      <c r="D361" s="202"/>
      <c r="E361" s="213" t="s">
        <v>1781</v>
      </c>
      <c r="F361" s="213" t="s">
        <v>1953</v>
      </c>
      <c r="G361" s="302" t="s">
        <v>1814</v>
      </c>
      <c r="H361" s="226">
        <v>2</v>
      </c>
      <c r="I361" s="227"/>
      <c r="J361" s="196"/>
      <c r="K361" s="196"/>
      <c r="L361" s="196"/>
    </row>
    <row r="362" spans="1:12" ht="203.5" x14ac:dyDescent="0.45">
      <c r="A362" s="192" t="s">
        <v>1832</v>
      </c>
      <c r="B362" s="193"/>
      <c r="C362" s="202"/>
      <c r="D362" s="202"/>
      <c r="E362" s="213" t="s">
        <v>1782</v>
      </c>
      <c r="F362" s="213" t="s">
        <v>1783</v>
      </c>
      <c r="G362" s="221" t="s">
        <v>1820</v>
      </c>
      <c r="H362" s="226">
        <v>2</v>
      </c>
      <c r="I362" s="227"/>
      <c r="J362" s="196"/>
      <c r="K362" s="196"/>
      <c r="L362" s="196"/>
    </row>
    <row r="363" spans="1:12" ht="37" hidden="1" x14ac:dyDescent="0.45">
      <c r="A363" s="192" t="s">
        <v>1841</v>
      </c>
      <c r="B363" s="193" t="s">
        <v>698</v>
      </c>
      <c r="C363" s="374" t="s">
        <v>673</v>
      </c>
      <c r="D363" s="375"/>
      <c r="E363" s="375"/>
      <c r="F363" s="375"/>
      <c r="G363" s="375"/>
      <c r="H363" s="375"/>
      <c r="I363" s="376"/>
      <c r="J363" s="196">
        <f>SUM(H364:H372)</f>
        <v>0</v>
      </c>
      <c r="K363" s="196">
        <f>COUNT(H364:H372)*2</f>
        <v>0</v>
      </c>
      <c r="L363" s="196"/>
    </row>
    <row r="364" spans="1:12" ht="97" hidden="1" customHeight="1" x14ac:dyDescent="0.45">
      <c r="A364" s="192" t="s">
        <v>1837</v>
      </c>
      <c r="B364" s="193" t="s">
        <v>1295</v>
      </c>
      <c r="C364" s="202"/>
      <c r="D364" s="202" t="s">
        <v>1430</v>
      </c>
      <c r="E364" s="211" t="s">
        <v>1431</v>
      </c>
      <c r="F364" s="202" t="s">
        <v>1609</v>
      </c>
      <c r="G364" s="262" t="s">
        <v>1698</v>
      </c>
      <c r="H364" s="303"/>
      <c r="I364" s="227"/>
      <c r="J364" s="196">
        <f>SUM(H364:H367)</f>
        <v>0</v>
      </c>
      <c r="K364" s="196">
        <f>COUNT(H364:H367)*2</f>
        <v>0</v>
      </c>
      <c r="L364" s="196"/>
    </row>
    <row r="365" spans="1:12" ht="75" hidden="1" customHeight="1" x14ac:dyDescent="0.45">
      <c r="A365" s="192" t="s">
        <v>1837</v>
      </c>
      <c r="B365" s="193"/>
      <c r="C365" s="202"/>
      <c r="D365" s="202"/>
      <c r="E365" s="254" t="s">
        <v>1727</v>
      </c>
      <c r="F365" s="255" t="s">
        <v>1954</v>
      </c>
      <c r="G365" s="262" t="s">
        <v>1672</v>
      </c>
      <c r="H365" s="303"/>
      <c r="I365" s="227"/>
      <c r="J365" s="196"/>
      <c r="K365" s="196"/>
      <c r="L365" s="196"/>
    </row>
    <row r="366" spans="1:12" ht="88.5" hidden="1" customHeight="1" x14ac:dyDescent="0.45">
      <c r="A366" s="192" t="s">
        <v>1837</v>
      </c>
      <c r="B366" s="193"/>
      <c r="C366" s="202"/>
      <c r="D366" s="202"/>
      <c r="E366" s="254" t="s">
        <v>2065</v>
      </c>
      <c r="F366" s="255" t="s">
        <v>2066</v>
      </c>
      <c r="G366" s="262" t="s">
        <v>1472</v>
      </c>
      <c r="H366" s="303"/>
      <c r="I366" s="227"/>
      <c r="J366" s="196"/>
      <c r="K366" s="196"/>
      <c r="L366" s="196"/>
    </row>
    <row r="367" spans="1:12" ht="103" hidden="1" customHeight="1" x14ac:dyDescent="0.45">
      <c r="A367" s="192" t="s">
        <v>1837</v>
      </c>
      <c r="B367" s="193"/>
      <c r="C367" s="202"/>
      <c r="D367" s="202"/>
      <c r="E367" s="254" t="s">
        <v>1610</v>
      </c>
      <c r="F367" s="255" t="s">
        <v>1611</v>
      </c>
      <c r="G367" s="262" t="s">
        <v>1824</v>
      </c>
      <c r="H367" s="303"/>
      <c r="I367" s="227"/>
      <c r="J367" s="196"/>
      <c r="K367" s="196"/>
      <c r="L367" s="196"/>
    </row>
    <row r="368" spans="1:12" ht="95" hidden="1" customHeight="1" x14ac:dyDescent="0.45">
      <c r="A368" s="192" t="s">
        <v>1838</v>
      </c>
      <c r="B368" s="193" t="s">
        <v>1296</v>
      </c>
      <c r="C368" s="202"/>
      <c r="D368" s="202" t="s">
        <v>1612</v>
      </c>
      <c r="E368" s="202" t="s">
        <v>1613</v>
      </c>
      <c r="F368" s="234" t="s">
        <v>1614</v>
      </c>
      <c r="G368" s="225" t="s">
        <v>1816</v>
      </c>
      <c r="H368" s="303"/>
      <c r="I368" s="227"/>
      <c r="J368" s="196">
        <f>SUM(H368:H372)</f>
        <v>0</v>
      </c>
      <c r="K368" s="196">
        <f>COUNT(H368:H372)*2</f>
        <v>0</v>
      </c>
      <c r="L368" s="196"/>
    </row>
    <row r="369" spans="1:12" ht="93.5" hidden="1" customHeight="1" x14ac:dyDescent="0.45">
      <c r="A369" s="192" t="s">
        <v>1838</v>
      </c>
      <c r="B369" s="193"/>
      <c r="C369" s="202"/>
      <c r="D369" s="304"/>
      <c r="E369" s="202" t="s">
        <v>1615</v>
      </c>
      <c r="F369" s="234" t="s">
        <v>2156</v>
      </c>
      <c r="G369" s="225" t="s">
        <v>1698</v>
      </c>
      <c r="H369" s="303"/>
      <c r="I369" s="227"/>
      <c r="J369" s="196"/>
      <c r="K369" s="196"/>
      <c r="L369" s="196"/>
    </row>
    <row r="370" spans="1:12" ht="90" hidden="1" customHeight="1" x14ac:dyDescent="0.45">
      <c r="A370" s="192" t="s">
        <v>1838</v>
      </c>
      <c r="B370" s="193"/>
      <c r="C370" s="202"/>
      <c r="D370" s="211"/>
      <c r="E370" s="202" t="s">
        <v>686</v>
      </c>
      <c r="F370" s="230" t="s">
        <v>1436</v>
      </c>
      <c r="G370" s="225" t="s">
        <v>1671</v>
      </c>
      <c r="H370" s="303"/>
      <c r="I370" s="227"/>
      <c r="J370" s="196"/>
      <c r="K370" s="196"/>
      <c r="L370" s="196"/>
    </row>
    <row r="371" spans="1:12" ht="61.5" hidden="1" customHeight="1" x14ac:dyDescent="0.45">
      <c r="A371" s="192" t="s">
        <v>1838</v>
      </c>
      <c r="B371" s="193"/>
      <c r="C371" s="202"/>
      <c r="D371" s="202"/>
      <c r="E371" s="202" t="s">
        <v>692</v>
      </c>
      <c r="F371" s="230" t="s">
        <v>693</v>
      </c>
      <c r="G371" s="225" t="s">
        <v>1671</v>
      </c>
      <c r="H371" s="303"/>
      <c r="I371" s="227"/>
      <c r="J371" s="196"/>
      <c r="K371" s="196"/>
      <c r="L371" s="196"/>
    </row>
    <row r="372" spans="1:12" ht="61.5" hidden="1" customHeight="1" x14ac:dyDescent="0.45">
      <c r="A372" s="192" t="s">
        <v>1838</v>
      </c>
      <c r="B372" s="193"/>
      <c r="C372" s="202"/>
      <c r="D372" s="202"/>
      <c r="E372" s="254" t="s">
        <v>1616</v>
      </c>
      <c r="F372" s="255" t="s">
        <v>1617</v>
      </c>
      <c r="G372" s="262" t="s">
        <v>1820</v>
      </c>
      <c r="H372" s="303"/>
      <c r="I372" s="227"/>
      <c r="J372" s="196"/>
      <c r="K372" s="196"/>
      <c r="L372" s="196"/>
    </row>
    <row r="373" spans="1:12" ht="18.5" x14ac:dyDescent="0.45">
      <c r="A373" s="192" t="s">
        <v>1832</v>
      </c>
      <c r="B373" s="193" t="s">
        <v>748</v>
      </c>
      <c r="C373" s="374" t="s">
        <v>699</v>
      </c>
      <c r="D373" s="375"/>
      <c r="E373" s="375"/>
      <c r="F373" s="375"/>
      <c r="G373" s="375"/>
      <c r="H373" s="375"/>
      <c r="I373" s="376"/>
      <c r="J373" s="196">
        <f>SUM(H374:H400)</f>
        <v>54</v>
      </c>
      <c r="K373" s="196">
        <f>COUNT(H374:H400)*2</f>
        <v>54</v>
      </c>
      <c r="L373" s="196"/>
    </row>
    <row r="374" spans="1:12" ht="129.5" x14ac:dyDescent="0.45">
      <c r="A374" s="192" t="s">
        <v>1832</v>
      </c>
      <c r="B374" s="193" t="s">
        <v>1298</v>
      </c>
      <c r="C374" s="210"/>
      <c r="D374" s="202" t="s">
        <v>700</v>
      </c>
      <c r="E374" s="202" t="s">
        <v>701</v>
      </c>
      <c r="F374" s="230" t="s">
        <v>1618</v>
      </c>
      <c r="G374" s="225" t="s">
        <v>1675</v>
      </c>
      <c r="H374" s="226">
        <v>2</v>
      </c>
      <c r="I374" s="227"/>
      <c r="J374" s="196">
        <f>SUM(H374:H376)</f>
        <v>6</v>
      </c>
      <c r="K374" s="196">
        <f>COUNT(H374:H376)*2</f>
        <v>6</v>
      </c>
      <c r="L374" s="196"/>
    </row>
    <row r="375" spans="1:12" ht="55.5" x14ac:dyDescent="0.45">
      <c r="A375" s="192" t="s">
        <v>1832</v>
      </c>
      <c r="B375" s="193"/>
      <c r="C375" s="210"/>
      <c r="D375" s="202"/>
      <c r="E375" s="202" t="s">
        <v>1619</v>
      </c>
      <c r="F375" s="230" t="s">
        <v>1728</v>
      </c>
      <c r="G375" s="225" t="s">
        <v>1671</v>
      </c>
      <c r="H375" s="226">
        <v>2</v>
      </c>
      <c r="I375" s="227"/>
      <c r="J375" s="196"/>
      <c r="K375" s="196"/>
      <c r="L375" s="196"/>
    </row>
    <row r="376" spans="1:12" ht="74" x14ac:dyDescent="0.45">
      <c r="A376" s="192" t="s">
        <v>1832</v>
      </c>
      <c r="B376" s="193"/>
      <c r="C376" s="210"/>
      <c r="D376" s="202"/>
      <c r="E376" s="202" t="s">
        <v>705</v>
      </c>
      <c r="F376" s="230" t="s">
        <v>1620</v>
      </c>
      <c r="G376" s="225" t="s">
        <v>1824</v>
      </c>
      <c r="H376" s="226">
        <v>2</v>
      </c>
      <c r="I376" s="227"/>
      <c r="J376" s="196"/>
      <c r="K376" s="196"/>
      <c r="L376" s="196"/>
    </row>
    <row r="377" spans="1:12" ht="74" x14ac:dyDescent="0.45">
      <c r="A377" s="192" t="s">
        <v>1832</v>
      </c>
      <c r="B377" s="193" t="s">
        <v>1300</v>
      </c>
      <c r="C377" s="210"/>
      <c r="D377" s="202" t="s">
        <v>707</v>
      </c>
      <c r="E377" s="212" t="s">
        <v>1621</v>
      </c>
      <c r="F377" s="291" t="s">
        <v>1622</v>
      </c>
      <c r="G377" s="225" t="s">
        <v>1697</v>
      </c>
      <c r="H377" s="226">
        <v>2</v>
      </c>
      <c r="I377" s="227"/>
      <c r="J377" s="196">
        <f>SUM(H377:H393)</f>
        <v>34</v>
      </c>
      <c r="K377" s="196">
        <f>COUNT(H377:H393)*2</f>
        <v>34</v>
      </c>
      <c r="L377" s="196"/>
    </row>
    <row r="378" spans="1:12" ht="185" x14ac:dyDescent="0.45">
      <c r="A378" s="192" t="s">
        <v>1832</v>
      </c>
      <c r="B378" s="193"/>
      <c r="C378" s="210"/>
      <c r="D378" s="202"/>
      <c r="E378" s="212" t="s">
        <v>710</v>
      </c>
      <c r="F378" s="291" t="s">
        <v>1955</v>
      </c>
      <c r="G378" s="225" t="s">
        <v>1694</v>
      </c>
      <c r="H378" s="226">
        <v>2</v>
      </c>
      <c r="I378" s="227"/>
      <c r="J378" s="196"/>
      <c r="K378" s="196"/>
      <c r="L378" s="196"/>
    </row>
    <row r="379" spans="1:12" ht="55.5" x14ac:dyDescent="0.45">
      <c r="A379" s="192" t="s">
        <v>1832</v>
      </c>
      <c r="B379" s="193"/>
      <c r="C379" s="210"/>
      <c r="D379" s="202"/>
      <c r="E379" s="242" t="s">
        <v>712</v>
      </c>
      <c r="F379" s="296" t="s">
        <v>713</v>
      </c>
      <c r="G379" s="225" t="s">
        <v>1696</v>
      </c>
      <c r="H379" s="226">
        <v>2</v>
      </c>
      <c r="I379" s="227"/>
      <c r="J379" s="196"/>
      <c r="K379" s="196"/>
      <c r="L379" s="196"/>
    </row>
    <row r="380" spans="1:12" ht="185" x14ac:dyDescent="0.45">
      <c r="A380" s="192" t="s">
        <v>1832</v>
      </c>
      <c r="B380" s="193"/>
      <c r="C380" s="210"/>
      <c r="D380" s="202"/>
      <c r="E380" s="249" t="s">
        <v>1758</v>
      </c>
      <c r="F380" s="238" t="s">
        <v>2133</v>
      </c>
      <c r="G380" s="225" t="s">
        <v>1818</v>
      </c>
      <c r="H380" s="226">
        <v>2</v>
      </c>
      <c r="I380" s="227"/>
      <c r="J380" s="196"/>
      <c r="K380" s="196"/>
      <c r="L380" s="196"/>
    </row>
    <row r="381" spans="1:12" ht="55.5" x14ac:dyDescent="0.45">
      <c r="A381" s="192" t="s">
        <v>1832</v>
      </c>
      <c r="B381" s="193"/>
      <c r="C381" s="210"/>
      <c r="D381" s="202"/>
      <c r="E381" s="250" t="s">
        <v>1784</v>
      </c>
      <c r="F381" s="305" t="s">
        <v>1762</v>
      </c>
      <c r="G381" s="225" t="s">
        <v>1696</v>
      </c>
      <c r="H381" s="226">
        <v>2</v>
      </c>
      <c r="I381" s="227"/>
      <c r="J381" s="196"/>
      <c r="K381" s="196"/>
      <c r="L381" s="196"/>
    </row>
    <row r="382" spans="1:12" ht="129.5" x14ac:dyDescent="0.45">
      <c r="A382" s="192" t="s">
        <v>1832</v>
      </c>
      <c r="B382" s="193"/>
      <c r="C382" s="210"/>
      <c r="D382" s="202"/>
      <c r="E382" s="242" t="s">
        <v>716</v>
      </c>
      <c r="F382" s="296" t="s">
        <v>717</v>
      </c>
      <c r="G382" s="225" t="s">
        <v>1691</v>
      </c>
      <c r="H382" s="226">
        <v>2</v>
      </c>
      <c r="I382" s="227"/>
      <c r="J382" s="196"/>
      <c r="K382" s="196"/>
      <c r="L382" s="196"/>
    </row>
    <row r="383" spans="1:12" ht="37" x14ac:dyDescent="0.45">
      <c r="A383" s="192" t="s">
        <v>1832</v>
      </c>
      <c r="B383" s="193"/>
      <c r="C383" s="210"/>
      <c r="D383" s="202"/>
      <c r="E383" s="242" t="s">
        <v>718</v>
      </c>
      <c r="F383" s="296" t="s">
        <v>719</v>
      </c>
      <c r="G383" s="225" t="s">
        <v>1691</v>
      </c>
      <c r="H383" s="226">
        <v>2</v>
      </c>
      <c r="I383" s="227"/>
      <c r="J383" s="196"/>
      <c r="K383" s="196"/>
      <c r="L383" s="196"/>
    </row>
    <row r="384" spans="1:12" ht="74" x14ac:dyDescent="0.45">
      <c r="A384" s="192" t="s">
        <v>1832</v>
      </c>
      <c r="B384" s="193"/>
      <c r="C384" s="210"/>
      <c r="D384" s="202"/>
      <c r="E384" s="250" t="s">
        <v>724</v>
      </c>
      <c r="F384" s="296" t="s">
        <v>725</v>
      </c>
      <c r="G384" s="225" t="s">
        <v>1692</v>
      </c>
      <c r="H384" s="226">
        <v>2</v>
      </c>
      <c r="I384" s="227"/>
      <c r="J384" s="196"/>
      <c r="K384" s="196"/>
      <c r="L384" s="196"/>
    </row>
    <row r="385" spans="1:12" ht="129.5" x14ac:dyDescent="0.45">
      <c r="A385" s="192" t="s">
        <v>1832</v>
      </c>
      <c r="B385" s="193"/>
      <c r="C385" s="210"/>
      <c r="D385" s="202"/>
      <c r="E385" s="259" t="s">
        <v>1623</v>
      </c>
      <c r="F385" s="306" t="s">
        <v>1624</v>
      </c>
      <c r="G385" s="262" t="s">
        <v>1708</v>
      </c>
      <c r="H385" s="226">
        <v>2</v>
      </c>
      <c r="I385" s="227"/>
      <c r="J385" s="196"/>
      <c r="K385" s="196"/>
      <c r="L385" s="196"/>
    </row>
    <row r="386" spans="1:12" ht="37" x14ac:dyDescent="0.45">
      <c r="A386" s="192" t="s">
        <v>1832</v>
      </c>
      <c r="B386" s="193"/>
      <c r="C386" s="210"/>
      <c r="D386" s="202"/>
      <c r="E386" s="259" t="s">
        <v>728</v>
      </c>
      <c r="F386" s="306" t="s">
        <v>1625</v>
      </c>
      <c r="G386" s="262" t="s">
        <v>1692</v>
      </c>
      <c r="H386" s="226">
        <v>2</v>
      </c>
      <c r="I386" s="227"/>
      <c r="J386" s="196"/>
      <c r="K386" s="196"/>
      <c r="L386" s="196"/>
    </row>
    <row r="387" spans="1:12" ht="148" x14ac:dyDescent="0.45">
      <c r="A387" s="192" t="s">
        <v>1832</v>
      </c>
      <c r="B387" s="193"/>
      <c r="C387" s="210"/>
      <c r="D387" s="202"/>
      <c r="E387" s="259" t="s">
        <v>1626</v>
      </c>
      <c r="F387" s="306" t="s">
        <v>1957</v>
      </c>
      <c r="G387" s="262" t="s">
        <v>1698</v>
      </c>
      <c r="H387" s="226">
        <v>2</v>
      </c>
      <c r="I387" s="227"/>
      <c r="J387" s="196"/>
      <c r="K387" s="196"/>
      <c r="L387" s="196"/>
    </row>
    <row r="388" spans="1:12" ht="37" x14ac:dyDescent="0.45">
      <c r="A388" s="192" t="s">
        <v>1832</v>
      </c>
      <c r="B388" s="193"/>
      <c r="C388" s="210"/>
      <c r="D388" s="202"/>
      <c r="E388" s="259" t="s">
        <v>2067</v>
      </c>
      <c r="F388" s="306" t="s">
        <v>1956</v>
      </c>
      <c r="G388" s="225" t="s">
        <v>1675</v>
      </c>
      <c r="H388" s="226">
        <v>2</v>
      </c>
      <c r="I388" s="227"/>
      <c r="J388" s="196"/>
      <c r="K388" s="196"/>
      <c r="L388" s="196"/>
    </row>
    <row r="389" spans="1:12" ht="111" x14ac:dyDescent="0.45">
      <c r="A389" s="192" t="s">
        <v>1832</v>
      </c>
      <c r="B389" s="193"/>
      <c r="C389" s="210"/>
      <c r="D389" s="202"/>
      <c r="E389" s="250" t="s">
        <v>1753</v>
      </c>
      <c r="F389" s="305" t="s">
        <v>1958</v>
      </c>
      <c r="G389" s="225" t="s">
        <v>1675</v>
      </c>
      <c r="H389" s="226">
        <v>2</v>
      </c>
      <c r="I389" s="227"/>
      <c r="J389" s="196"/>
      <c r="K389" s="196"/>
      <c r="L389" s="196"/>
    </row>
    <row r="390" spans="1:12" ht="55.5" x14ac:dyDescent="0.45">
      <c r="A390" s="192" t="s">
        <v>1832</v>
      </c>
      <c r="B390" s="193"/>
      <c r="C390" s="210"/>
      <c r="D390" s="202"/>
      <c r="E390" s="250" t="s">
        <v>1785</v>
      </c>
      <c r="F390" s="305" t="s">
        <v>1756</v>
      </c>
      <c r="G390" s="225" t="s">
        <v>1675</v>
      </c>
      <c r="H390" s="226">
        <v>2</v>
      </c>
      <c r="I390" s="227"/>
      <c r="J390" s="196"/>
      <c r="K390" s="196"/>
      <c r="L390" s="196"/>
    </row>
    <row r="391" spans="1:12" ht="37" x14ac:dyDescent="0.45">
      <c r="A391" s="192" t="s">
        <v>1832</v>
      </c>
      <c r="B391" s="193"/>
      <c r="C391" s="210"/>
      <c r="D391" s="202"/>
      <c r="E391" s="250" t="s">
        <v>1755</v>
      </c>
      <c r="F391" s="305" t="s">
        <v>1757</v>
      </c>
      <c r="G391" s="225" t="s">
        <v>1675</v>
      </c>
      <c r="H391" s="226">
        <v>2</v>
      </c>
      <c r="I391" s="227"/>
      <c r="J391" s="196"/>
      <c r="K391" s="196"/>
      <c r="L391" s="196"/>
    </row>
    <row r="392" spans="1:12" ht="74" x14ac:dyDescent="0.45">
      <c r="A392" s="192" t="s">
        <v>1832</v>
      </c>
      <c r="B392" s="193"/>
      <c r="C392" s="210"/>
      <c r="D392" s="202"/>
      <c r="E392" s="250" t="s">
        <v>1754</v>
      </c>
      <c r="F392" s="305" t="s">
        <v>1959</v>
      </c>
      <c r="G392" s="225" t="s">
        <v>1472</v>
      </c>
      <c r="H392" s="226">
        <v>2</v>
      </c>
      <c r="I392" s="227"/>
      <c r="J392" s="196"/>
      <c r="K392" s="196"/>
      <c r="L392" s="196"/>
    </row>
    <row r="393" spans="1:12" ht="55.5" x14ac:dyDescent="0.45">
      <c r="A393" s="192" t="s">
        <v>1832</v>
      </c>
      <c r="B393" s="193"/>
      <c r="C393" s="210"/>
      <c r="D393" s="230"/>
      <c r="E393" s="250" t="s">
        <v>1761</v>
      </c>
      <c r="F393" s="250" t="s">
        <v>1786</v>
      </c>
      <c r="G393" s="302" t="s">
        <v>1696</v>
      </c>
      <c r="H393" s="226">
        <v>2</v>
      </c>
      <c r="I393" s="227"/>
      <c r="J393" s="196"/>
      <c r="K393" s="196"/>
      <c r="L393" s="196"/>
    </row>
    <row r="394" spans="1:12" ht="148" x14ac:dyDescent="0.45">
      <c r="A394" s="192" t="s">
        <v>1832</v>
      </c>
      <c r="B394" s="193" t="s">
        <v>1299</v>
      </c>
      <c r="C394" s="210"/>
      <c r="D394" s="202" t="s">
        <v>1627</v>
      </c>
      <c r="E394" s="307" t="s">
        <v>1628</v>
      </c>
      <c r="F394" s="308" t="s">
        <v>2218</v>
      </c>
      <c r="G394" s="225" t="s">
        <v>1675</v>
      </c>
      <c r="H394" s="226">
        <v>2</v>
      </c>
      <c r="I394" s="227"/>
      <c r="J394" s="196">
        <f>SUM(H394:H400)</f>
        <v>14</v>
      </c>
      <c r="K394" s="196">
        <f>COUNT(H394:H400)*2</f>
        <v>14</v>
      </c>
      <c r="L394" s="196"/>
    </row>
    <row r="395" spans="1:12" ht="224.5" x14ac:dyDescent="0.45">
      <c r="A395" s="192" t="s">
        <v>1832</v>
      </c>
      <c r="B395" s="193"/>
      <c r="C395" s="210"/>
      <c r="D395" s="202"/>
      <c r="E395" s="270" t="s">
        <v>1960</v>
      </c>
      <c r="F395" s="309" t="s">
        <v>2219</v>
      </c>
      <c r="G395" s="225" t="s">
        <v>1675</v>
      </c>
      <c r="H395" s="226">
        <v>2</v>
      </c>
      <c r="I395" s="227"/>
      <c r="J395" s="196" t="s">
        <v>1764</v>
      </c>
      <c r="K395" s="196"/>
      <c r="L395" s="196"/>
    </row>
    <row r="396" spans="1:12" ht="55.5" x14ac:dyDescent="0.45">
      <c r="A396" s="192" t="s">
        <v>1832</v>
      </c>
      <c r="B396" s="193"/>
      <c r="C396" s="210"/>
      <c r="D396" s="202"/>
      <c r="E396" s="242" t="s">
        <v>1629</v>
      </c>
      <c r="F396" s="296" t="s">
        <v>1630</v>
      </c>
      <c r="G396" s="225" t="s">
        <v>1675</v>
      </c>
      <c r="H396" s="226">
        <v>2</v>
      </c>
      <c r="I396" s="227"/>
      <c r="J396" s="196"/>
      <c r="K396" s="196"/>
      <c r="L396" s="196"/>
    </row>
    <row r="397" spans="1:12" ht="74" x14ac:dyDescent="0.45">
      <c r="A397" s="192" t="s">
        <v>1832</v>
      </c>
      <c r="B397" s="193"/>
      <c r="C397" s="210"/>
      <c r="D397" s="202"/>
      <c r="E397" s="242" t="s">
        <v>742</v>
      </c>
      <c r="F397" s="233" t="s">
        <v>743</v>
      </c>
      <c r="G397" s="225" t="s">
        <v>1675</v>
      </c>
      <c r="H397" s="226">
        <v>2</v>
      </c>
      <c r="I397" s="227"/>
      <c r="J397" s="196"/>
      <c r="K397" s="196"/>
      <c r="L397" s="196"/>
    </row>
    <row r="398" spans="1:12" ht="150.5" x14ac:dyDescent="0.45">
      <c r="A398" s="192" t="s">
        <v>1832</v>
      </c>
      <c r="B398" s="193"/>
      <c r="C398" s="210"/>
      <c r="D398" s="202"/>
      <c r="E398" s="249" t="s">
        <v>1763</v>
      </c>
      <c r="F398" s="240" t="s">
        <v>2220</v>
      </c>
      <c r="G398" s="225" t="s">
        <v>1675</v>
      </c>
      <c r="H398" s="226">
        <v>2</v>
      </c>
      <c r="I398" s="227"/>
      <c r="J398" s="196"/>
      <c r="K398" s="196"/>
      <c r="L398" s="196"/>
    </row>
    <row r="399" spans="1:12" ht="37" x14ac:dyDescent="0.45">
      <c r="A399" s="192" t="s">
        <v>1832</v>
      </c>
      <c r="B399" s="193"/>
      <c r="C399" s="210"/>
      <c r="D399" s="202"/>
      <c r="E399" s="242" t="s">
        <v>744</v>
      </c>
      <c r="F399" s="233" t="s">
        <v>1631</v>
      </c>
      <c r="G399" s="225" t="s">
        <v>1824</v>
      </c>
      <c r="H399" s="226">
        <v>2</v>
      </c>
      <c r="I399" s="227"/>
      <c r="J399" s="196"/>
      <c r="K399" s="196"/>
      <c r="L399" s="196"/>
    </row>
    <row r="400" spans="1:12" ht="74" x14ac:dyDescent="0.45">
      <c r="A400" s="192" t="s">
        <v>1832</v>
      </c>
      <c r="B400" s="193"/>
      <c r="C400" s="210"/>
      <c r="D400" s="202"/>
      <c r="E400" s="202" t="s">
        <v>746</v>
      </c>
      <c r="F400" s="233" t="s">
        <v>747</v>
      </c>
      <c r="G400" s="203" t="s">
        <v>1707</v>
      </c>
      <c r="H400" s="226">
        <v>2</v>
      </c>
      <c r="I400" s="227"/>
      <c r="J400" s="196"/>
      <c r="K400" s="196"/>
      <c r="L400" s="196"/>
    </row>
    <row r="401" spans="1:12" ht="18.5" x14ac:dyDescent="0.45">
      <c r="A401" s="192" t="s">
        <v>1832</v>
      </c>
      <c r="B401" s="193" t="s">
        <v>778</v>
      </c>
      <c r="C401" s="374" t="s">
        <v>1731</v>
      </c>
      <c r="D401" s="375"/>
      <c r="E401" s="375"/>
      <c r="F401" s="375"/>
      <c r="G401" s="375"/>
      <c r="H401" s="375"/>
      <c r="I401" s="376"/>
      <c r="J401" s="196">
        <f>SUM(H402:H409)</f>
        <v>16</v>
      </c>
      <c r="K401" s="196">
        <f>COUNT(H402:H409)*2</f>
        <v>16</v>
      </c>
      <c r="L401" s="196"/>
    </row>
    <row r="402" spans="1:12" ht="92.5" x14ac:dyDescent="0.45">
      <c r="A402" s="192" t="s">
        <v>1832</v>
      </c>
      <c r="B402" s="193" t="s">
        <v>1302</v>
      </c>
      <c r="C402" s="210"/>
      <c r="D402" s="202" t="s">
        <v>750</v>
      </c>
      <c r="E402" s="242" t="s">
        <v>1632</v>
      </c>
      <c r="F402" s="232" t="s">
        <v>1787</v>
      </c>
      <c r="G402" s="225" t="s">
        <v>1675</v>
      </c>
      <c r="H402" s="226">
        <v>2</v>
      </c>
      <c r="I402" s="227"/>
      <c r="J402" s="196">
        <f>SUM(H402:H403)</f>
        <v>4</v>
      </c>
      <c r="K402" s="196">
        <f>COUNT(H402:H403)*2</f>
        <v>4</v>
      </c>
      <c r="L402" s="196"/>
    </row>
    <row r="403" spans="1:12" ht="148" x14ac:dyDescent="0.45">
      <c r="A403" s="192" t="s">
        <v>1832</v>
      </c>
      <c r="B403" s="193"/>
      <c r="C403" s="210"/>
      <c r="D403" s="202"/>
      <c r="E403" s="242" t="s">
        <v>753</v>
      </c>
      <c r="F403" s="230" t="s">
        <v>2180</v>
      </c>
      <c r="G403" s="225" t="s">
        <v>1814</v>
      </c>
      <c r="H403" s="226">
        <v>2</v>
      </c>
      <c r="I403" s="227"/>
      <c r="J403" s="196"/>
      <c r="K403" s="196"/>
      <c r="L403" s="196"/>
    </row>
    <row r="404" spans="1:12" ht="55.5" x14ac:dyDescent="0.45">
      <c r="A404" s="192" t="s">
        <v>1832</v>
      </c>
      <c r="B404" s="193" t="s">
        <v>1370</v>
      </c>
      <c r="C404" s="210"/>
      <c r="D404" s="202" t="s">
        <v>759</v>
      </c>
      <c r="E404" s="242" t="s">
        <v>760</v>
      </c>
      <c r="F404" s="238" t="s">
        <v>1633</v>
      </c>
      <c r="G404" s="235" t="s">
        <v>1675</v>
      </c>
      <c r="H404" s="226">
        <v>2</v>
      </c>
      <c r="I404" s="227"/>
      <c r="J404" s="196">
        <f>SUM(H404:H407)</f>
        <v>8</v>
      </c>
      <c r="K404" s="196">
        <f>COUNT(H404:H407)*2</f>
        <v>8</v>
      </c>
      <c r="L404" s="196"/>
    </row>
    <row r="405" spans="1:12" ht="277.5" x14ac:dyDescent="0.45">
      <c r="A405" s="192" t="s">
        <v>1832</v>
      </c>
      <c r="B405" s="193"/>
      <c r="C405" s="210"/>
      <c r="D405" s="202"/>
      <c r="E405" s="242" t="s">
        <v>1634</v>
      </c>
      <c r="F405" s="238" t="s">
        <v>1635</v>
      </c>
      <c r="G405" s="235" t="s">
        <v>1671</v>
      </c>
      <c r="H405" s="226">
        <v>2</v>
      </c>
      <c r="I405" s="227"/>
      <c r="J405" s="196"/>
      <c r="K405" s="196"/>
      <c r="L405" s="196"/>
    </row>
    <row r="406" spans="1:12" ht="111" x14ac:dyDescent="0.45">
      <c r="A406" s="192" t="s">
        <v>1832</v>
      </c>
      <c r="B406" s="193"/>
      <c r="C406" s="220"/>
      <c r="D406" s="213"/>
      <c r="E406" s="249" t="s">
        <v>763</v>
      </c>
      <c r="F406" s="238" t="s">
        <v>1636</v>
      </c>
      <c r="G406" s="235" t="s">
        <v>1671</v>
      </c>
      <c r="H406" s="226">
        <v>2</v>
      </c>
      <c r="I406" s="244"/>
      <c r="J406" s="196"/>
      <c r="K406" s="196"/>
      <c r="L406" s="196"/>
    </row>
    <row r="407" spans="1:12" ht="148" x14ac:dyDescent="0.45">
      <c r="A407" s="192" t="s">
        <v>1832</v>
      </c>
      <c r="B407" s="193"/>
      <c r="C407" s="220"/>
      <c r="D407" s="213"/>
      <c r="E407" s="249" t="s">
        <v>764</v>
      </c>
      <c r="F407" s="238" t="s">
        <v>1637</v>
      </c>
      <c r="G407" s="235" t="s">
        <v>1671</v>
      </c>
      <c r="H407" s="226">
        <v>2</v>
      </c>
      <c r="I407" s="244"/>
      <c r="J407" s="196"/>
      <c r="K407" s="196"/>
      <c r="L407" s="196"/>
    </row>
    <row r="408" spans="1:12" ht="92.5" x14ac:dyDescent="0.45">
      <c r="A408" s="192" t="s">
        <v>1832</v>
      </c>
      <c r="B408" s="193" t="s">
        <v>1371</v>
      </c>
      <c r="C408" s="220"/>
      <c r="D408" s="214" t="s">
        <v>765</v>
      </c>
      <c r="E408" s="249" t="s">
        <v>1638</v>
      </c>
      <c r="F408" s="224" t="s">
        <v>1729</v>
      </c>
      <c r="G408" s="235" t="s">
        <v>1671</v>
      </c>
      <c r="H408" s="226">
        <v>2</v>
      </c>
      <c r="I408" s="244"/>
      <c r="J408" s="196">
        <f>SUM(H408:H409)</f>
        <v>4</v>
      </c>
      <c r="K408" s="196">
        <f>COUNT(H408:H409)*2</f>
        <v>4</v>
      </c>
      <c r="L408" s="196"/>
    </row>
    <row r="409" spans="1:12" ht="185" x14ac:dyDescent="0.45">
      <c r="A409" s="192" t="s">
        <v>1832</v>
      </c>
      <c r="B409" s="193"/>
      <c r="C409" s="220"/>
      <c r="D409" s="213"/>
      <c r="E409" s="249" t="s">
        <v>1730</v>
      </c>
      <c r="F409" s="224" t="s">
        <v>2221</v>
      </c>
      <c r="G409" s="235" t="s">
        <v>1671</v>
      </c>
      <c r="H409" s="226">
        <v>2</v>
      </c>
      <c r="I409" s="244"/>
      <c r="J409" s="196"/>
      <c r="K409" s="196"/>
      <c r="L409" s="196"/>
    </row>
    <row r="410" spans="1:12" ht="18.5" x14ac:dyDescent="0.45">
      <c r="A410" s="192" t="s">
        <v>1832</v>
      </c>
      <c r="B410" s="193" t="s">
        <v>785</v>
      </c>
      <c r="C410" s="371" t="s">
        <v>779</v>
      </c>
      <c r="D410" s="372"/>
      <c r="E410" s="372"/>
      <c r="F410" s="372"/>
      <c r="G410" s="372"/>
      <c r="H410" s="372"/>
      <c r="I410" s="373"/>
      <c r="J410" s="196">
        <f>SUM(H411:H412)</f>
        <v>4</v>
      </c>
      <c r="K410" s="196">
        <f>COUNT(H411:H412)*2</f>
        <v>4</v>
      </c>
      <c r="L410" s="196"/>
    </row>
    <row r="411" spans="1:12" ht="111" x14ac:dyDescent="0.45">
      <c r="A411" s="192" t="s">
        <v>1832</v>
      </c>
      <c r="B411" s="193" t="s">
        <v>1303</v>
      </c>
      <c r="C411" s="220"/>
      <c r="D411" s="213" t="s">
        <v>780</v>
      </c>
      <c r="E411" s="249" t="s">
        <v>781</v>
      </c>
      <c r="F411" s="240" t="s">
        <v>1961</v>
      </c>
      <c r="G411" s="235" t="s">
        <v>1824</v>
      </c>
      <c r="H411" s="226">
        <v>2</v>
      </c>
      <c r="I411" s="244"/>
      <c r="J411" s="196">
        <f>SUM(H411:H412)</f>
        <v>4</v>
      </c>
      <c r="K411" s="196">
        <f>COUNT(H411:H412)*2</f>
        <v>4</v>
      </c>
      <c r="L411" s="196"/>
    </row>
    <row r="412" spans="1:12" ht="92.5" x14ac:dyDescent="0.45">
      <c r="A412" s="192" t="s">
        <v>1832</v>
      </c>
      <c r="B412" s="193"/>
      <c r="C412" s="210"/>
      <c r="D412" s="202"/>
      <c r="E412" s="242" t="s">
        <v>783</v>
      </c>
      <c r="F412" s="233" t="s">
        <v>1962</v>
      </c>
      <c r="G412" s="225" t="s">
        <v>1816</v>
      </c>
      <c r="H412" s="226">
        <v>2</v>
      </c>
      <c r="I412" s="227"/>
      <c r="J412" s="196"/>
      <c r="K412" s="196"/>
      <c r="L412" s="196"/>
    </row>
    <row r="413" spans="1:12" ht="18.5" x14ac:dyDescent="0.45">
      <c r="A413" s="192" t="s">
        <v>1832</v>
      </c>
      <c r="B413" s="223" t="s">
        <v>845</v>
      </c>
      <c r="C413" s="380" t="s">
        <v>1743</v>
      </c>
      <c r="D413" s="381"/>
      <c r="E413" s="381"/>
      <c r="F413" s="381"/>
      <c r="G413" s="381"/>
      <c r="H413" s="381"/>
      <c r="I413" s="382"/>
      <c r="J413" s="196">
        <f>SUM(H414:H434)</f>
        <v>42</v>
      </c>
      <c r="K413" s="196">
        <f>COUNT(H414:H434)*2</f>
        <v>42</v>
      </c>
      <c r="L413" s="196"/>
    </row>
    <row r="414" spans="1:12" ht="74" x14ac:dyDescent="0.45">
      <c r="A414" s="192" t="s">
        <v>1832</v>
      </c>
      <c r="B414" s="223" t="s">
        <v>1308</v>
      </c>
      <c r="C414" s="220"/>
      <c r="D414" s="310" t="s">
        <v>1963</v>
      </c>
      <c r="E414" s="242" t="s">
        <v>788</v>
      </c>
      <c r="F414" s="232" t="s">
        <v>789</v>
      </c>
      <c r="G414" s="225" t="s">
        <v>1816</v>
      </c>
      <c r="H414" s="289">
        <v>2</v>
      </c>
      <c r="I414" s="227"/>
      <c r="J414" s="196">
        <f>SUM(H414:H419)</f>
        <v>12</v>
      </c>
      <c r="K414" s="196">
        <f>COUNT(H414:H419)*2</f>
        <v>12</v>
      </c>
      <c r="L414" s="196"/>
    </row>
    <row r="415" spans="1:12" ht="74" x14ac:dyDescent="0.45">
      <c r="A415" s="192" t="s">
        <v>1832</v>
      </c>
      <c r="B415" s="193"/>
      <c r="C415" s="210"/>
      <c r="D415" s="310"/>
      <c r="E415" s="242" t="s">
        <v>790</v>
      </c>
      <c r="F415" s="232" t="s">
        <v>1964</v>
      </c>
      <c r="G415" s="225" t="s">
        <v>1707</v>
      </c>
      <c r="H415" s="289">
        <v>2</v>
      </c>
      <c r="I415" s="227"/>
      <c r="J415" s="196"/>
      <c r="K415" s="196"/>
      <c r="L415" s="196"/>
    </row>
    <row r="416" spans="1:12" ht="111" x14ac:dyDescent="0.45">
      <c r="A416" s="192" t="s">
        <v>1832</v>
      </c>
      <c r="B416" s="193"/>
      <c r="C416" s="210"/>
      <c r="D416" s="310"/>
      <c r="E416" s="214" t="s">
        <v>2068</v>
      </c>
      <c r="F416" s="232" t="s">
        <v>1667</v>
      </c>
      <c r="G416" s="225" t="s">
        <v>1707</v>
      </c>
      <c r="H416" s="289">
        <v>2</v>
      </c>
      <c r="I416" s="227"/>
      <c r="J416" s="196"/>
      <c r="K416" s="196"/>
      <c r="L416" s="196"/>
    </row>
    <row r="417" spans="1:12" ht="92.5" x14ac:dyDescent="0.45">
      <c r="A417" s="192" t="s">
        <v>1832</v>
      </c>
      <c r="B417" s="193"/>
      <c r="C417" s="210"/>
      <c r="D417" s="310"/>
      <c r="E417" s="208" t="s">
        <v>794</v>
      </c>
      <c r="F417" s="232" t="s">
        <v>1965</v>
      </c>
      <c r="G417" s="225" t="s">
        <v>1675</v>
      </c>
      <c r="H417" s="289">
        <v>2</v>
      </c>
      <c r="I417" s="227"/>
      <c r="J417" s="196"/>
      <c r="K417" s="196"/>
      <c r="L417" s="196"/>
    </row>
    <row r="418" spans="1:12" ht="129.5" x14ac:dyDescent="0.45">
      <c r="A418" s="192" t="s">
        <v>1832</v>
      </c>
      <c r="B418" s="193"/>
      <c r="C418" s="210"/>
      <c r="D418" s="310"/>
      <c r="E418" s="208" t="s">
        <v>796</v>
      </c>
      <c r="F418" s="311" t="s">
        <v>1966</v>
      </c>
      <c r="G418" s="225" t="s">
        <v>1675</v>
      </c>
      <c r="H418" s="289">
        <v>2</v>
      </c>
      <c r="I418" s="227"/>
      <c r="J418" s="196"/>
      <c r="K418" s="196"/>
      <c r="L418" s="196"/>
    </row>
    <row r="419" spans="1:12" ht="222" x14ac:dyDescent="0.45">
      <c r="A419" s="192" t="s">
        <v>1832</v>
      </c>
      <c r="B419" s="193"/>
      <c r="C419" s="210"/>
      <c r="D419" s="310"/>
      <c r="E419" s="208" t="s">
        <v>798</v>
      </c>
      <c r="F419" s="232" t="s">
        <v>1967</v>
      </c>
      <c r="G419" s="225" t="s">
        <v>1675</v>
      </c>
      <c r="H419" s="289">
        <v>2</v>
      </c>
      <c r="I419" s="227"/>
      <c r="J419" s="196"/>
      <c r="K419" s="196"/>
      <c r="L419" s="196"/>
    </row>
    <row r="420" spans="1:12" ht="74" x14ac:dyDescent="0.45">
      <c r="A420" s="192" t="s">
        <v>1832</v>
      </c>
      <c r="B420" s="193" t="s">
        <v>1309</v>
      </c>
      <c r="C420" s="210"/>
      <c r="D420" s="310" t="s">
        <v>800</v>
      </c>
      <c r="E420" s="208" t="s">
        <v>801</v>
      </c>
      <c r="F420" s="232" t="s">
        <v>1968</v>
      </c>
      <c r="G420" s="225" t="s">
        <v>1675</v>
      </c>
      <c r="H420" s="289">
        <v>2</v>
      </c>
      <c r="I420" s="227"/>
      <c r="J420" s="196">
        <f>SUM(H420:H424)</f>
        <v>10</v>
      </c>
      <c r="K420" s="196">
        <f>COUNT(H420:H424)*2</f>
        <v>10</v>
      </c>
      <c r="L420" s="196"/>
    </row>
    <row r="421" spans="1:12" ht="129.5" x14ac:dyDescent="0.45">
      <c r="A421" s="192" t="s">
        <v>1832</v>
      </c>
      <c r="B421" s="193"/>
      <c r="C421" s="210"/>
      <c r="D421" s="310"/>
      <c r="E421" s="208" t="s">
        <v>803</v>
      </c>
      <c r="F421" s="232" t="s">
        <v>804</v>
      </c>
      <c r="G421" s="225" t="s">
        <v>1675</v>
      </c>
      <c r="H421" s="289">
        <v>2</v>
      </c>
      <c r="I421" s="227"/>
      <c r="J421" s="196"/>
      <c r="K421" s="196"/>
      <c r="L421" s="196"/>
    </row>
    <row r="422" spans="1:12" ht="185" x14ac:dyDescent="0.45">
      <c r="A422" s="192" t="s">
        <v>1832</v>
      </c>
      <c r="B422" s="193"/>
      <c r="C422" s="210"/>
      <c r="D422" s="310"/>
      <c r="E422" s="208" t="s">
        <v>1969</v>
      </c>
      <c r="F422" s="232" t="s">
        <v>1970</v>
      </c>
      <c r="G422" s="225" t="s">
        <v>1671</v>
      </c>
      <c r="H422" s="289">
        <v>2</v>
      </c>
      <c r="I422" s="227"/>
      <c r="J422" s="196"/>
      <c r="K422" s="196"/>
      <c r="L422" s="196"/>
    </row>
    <row r="423" spans="1:12" ht="148" x14ac:dyDescent="0.45">
      <c r="A423" s="192" t="s">
        <v>1832</v>
      </c>
      <c r="B423" s="193"/>
      <c r="C423" s="210"/>
      <c r="D423" s="310"/>
      <c r="E423" s="208" t="s">
        <v>807</v>
      </c>
      <c r="F423" s="232" t="s">
        <v>1971</v>
      </c>
      <c r="G423" s="225" t="s">
        <v>1472</v>
      </c>
      <c r="H423" s="289">
        <v>2</v>
      </c>
      <c r="I423" s="227"/>
      <c r="J423" s="196"/>
      <c r="K423" s="196"/>
      <c r="L423" s="196"/>
    </row>
    <row r="424" spans="1:12" ht="129.5" x14ac:dyDescent="0.45">
      <c r="A424" s="192" t="s">
        <v>1832</v>
      </c>
      <c r="B424" s="193"/>
      <c r="C424" s="210"/>
      <c r="D424" s="312"/>
      <c r="E424" s="294" t="s">
        <v>809</v>
      </c>
      <c r="F424" s="311" t="s">
        <v>810</v>
      </c>
      <c r="G424" s="225" t="s">
        <v>1675</v>
      </c>
      <c r="H424" s="289">
        <v>2</v>
      </c>
      <c r="I424" s="227"/>
      <c r="J424" s="196"/>
      <c r="K424" s="196"/>
      <c r="L424" s="196"/>
    </row>
    <row r="425" spans="1:12" ht="203.5" x14ac:dyDescent="0.45">
      <c r="A425" s="192" t="s">
        <v>1832</v>
      </c>
      <c r="B425" s="193" t="s">
        <v>1310</v>
      </c>
      <c r="C425" s="210"/>
      <c r="D425" s="313" t="s">
        <v>811</v>
      </c>
      <c r="E425" s="201" t="s">
        <v>812</v>
      </c>
      <c r="F425" s="233" t="s">
        <v>2181</v>
      </c>
      <c r="G425" s="225" t="s">
        <v>1671</v>
      </c>
      <c r="H425" s="289">
        <v>2</v>
      </c>
      <c r="I425" s="227"/>
      <c r="J425" s="196">
        <f>SUM(H425:H426)</f>
        <v>4</v>
      </c>
      <c r="K425" s="196">
        <f>COUNT(H425:H426)*2</f>
        <v>4</v>
      </c>
      <c r="L425" s="196"/>
    </row>
    <row r="426" spans="1:12" ht="129.5" x14ac:dyDescent="0.45">
      <c r="A426" s="192" t="s">
        <v>1832</v>
      </c>
      <c r="B426" s="193"/>
      <c r="C426" s="210"/>
      <c r="D426" s="310"/>
      <c r="E426" s="208" t="s">
        <v>816</v>
      </c>
      <c r="F426" s="232" t="s">
        <v>817</v>
      </c>
      <c r="G426" s="225" t="s">
        <v>1671</v>
      </c>
      <c r="H426" s="289">
        <v>2</v>
      </c>
      <c r="I426" s="227"/>
      <c r="J426" s="196"/>
      <c r="K426" s="196"/>
      <c r="L426" s="196"/>
    </row>
    <row r="427" spans="1:12" ht="74" x14ac:dyDescent="0.45">
      <c r="A427" s="192" t="s">
        <v>1832</v>
      </c>
      <c r="B427" s="193" t="s">
        <v>1372</v>
      </c>
      <c r="C427" s="210"/>
      <c r="D427" s="310" t="s">
        <v>1973</v>
      </c>
      <c r="E427" s="208" t="s">
        <v>1972</v>
      </c>
      <c r="F427" s="232" t="s">
        <v>820</v>
      </c>
      <c r="G427" s="225" t="s">
        <v>1671</v>
      </c>
      <c r="H427" s="289">
        <v>2</v>
      </c>
      <c r="I427" s="227"/>
      <c r="J427" s="196">
        <f>SUM(H427:H431)</f>
        <v>10</v>
      </c>
      <c r="K427" s="196">
        <f>COUNT(H427:H431)*2</f>
        <v>10</v>
      </c>
      <c r="L427" s="196"/>
    </row>
    <row r="428" spans="1:12" ht="111" x14ac:dyDescent="0.45">
      <c r="A428" s="192" t="s">
        <v>1832</v>
      </c>
      <c r="B428" s="193"/>
      <c r="C428" s="210"/>
      <c r="D428" s="310"/>
      <c r="E428" s="208" t="s">
        <v>821</v>
      </c>
      <c r="F428" s="232" t="s">
        <v>822</v>
      </c>
      <c r="G428" s="225" t="s">
        <v>1671</v>
      </c>
      <c r="H428" s="289">
        <v>2</v>
      </c>
      <c r="I428" s="227"/>
      <c r="J428" s="196"/>
      <c r="K428" s="196"/>
      <c r="L428" s="196"/>
    </row>
    <row r="429" spans="1:12" ht="111" x14ac:dyDescent="0.45">
      <c r="A429" s="192" t="s">
        <v>1832</v>
      </c>
      <c r="B429" s="193"/>
      <c r="C429" s="210"/>
      <c r="D429" s="310"/>
      <c r="E429" s="208" t="s">
        <v>823</v>
      </c>
      <c r="F429" s="232" t="s">
        <v>824</v>
      </c>
      <c r="G429" s="225" t="s">
        <v>1671</v>
      </c>
      <c r="H429" s="289">
        <v>2</v>
      </c>
      <c r="I429" s="227"/>
      <c r="J429" s="196"/>
      <c r="K429" s="196"/>
      <c r="L429" s="196"/>
    </row>
    <row r="430" spans="1:12" ht="129.5" x14ac:dyDescent="0.45">
      <c r="A430" s="192" t="s">
        <v>1832</v>
      </c>
      <c r="B430" s="193"/>
      <c r="C430" s="210"/>
      <c r="D430" s="310"/>
      <c r="E430" s="314" t="s">
        <v>2182</v>
      </c>
      <c r="F430" s="232" t="s">
        <v>2183</v>
      </c>
      <c r="G430" s="225" t="s">
        <v>1671</v>
      </c>
      <c r="H430" s="289">
        <v>2</v>
      </c>
      <c r="I430" s="227"/>
      <c r="J430" s="196"/>
      <c r="K430" s="196"/>
      <c r="L430" s="196"/>
    </row>
    <row r="431" spans="1:12" ht="111" x14ac:dyDescent="0.45">
      <c r="A431" s="192" t="s">
        <v>1832</v>
      </c>
      <c r="B431" s="193"/>
      <c r="C431" s="210"/>
      <c r="D431" s="310"/>
      <c r="E431" s="208" t="s">
        <v>831</v>
      </c>
      <c r="F431" s="232" t="s">
        <v>1974</v>
      </c>
      <c r="G431" s="225" t="s">
        <v>1671</v>
      </c>
      <c r="H431" s="289">
        <v>2</v>
      </c>
      <c r="I431" s="227"/>
      <c r="J431" s="196"/>
      <c r="K431" s="196"/>
      <c r="L431" s="196"/>
    </row>
    <row r="432" spans="1:12" ht="74" x14ac:dyDescent="0.45">
      <c r="A432" s="192" t="s">
        <v>1832</v>
      </c>
      <c r="B432" s="193" t="s">
        <v>1373</v>
      </c>
      <c r="C432" s="210"/>
      <c r="D432" s="310" t="s">
        <v>833</v>
      </c>
      <c r="E432" s="314" t="s">
        <v>1975</v>
      </c>
      <c r="F432" s="232" t="s">
        <v>2184</v>
      </c>
      <c r="G432" s="225" t="s">
        <v>1820</v>
      </c>
      <c r="H432" s="289">
        <v>2</v>
      </c>
      <c r="I432" s="227"/>
      <c r="J432" s="196">
        <f>SUM(H432:H434)</f>
        <v>6</v>
      </c>
      <c r="K432" s="196">
        <f>COUNT(H432:H434)*2</f>
        <v>6</v>
      </c>
      <c r="L432" s="196"/>
    </row>
    <row r="433" spans="1:12" ht="74" x14ac:dyDescent="0.45">
      <c r="A433" s="192" t="s">
        <v>1832</v>
      </c>
      <c r="B433" s="193"/>
      <c r="C433" s="210"/>
      <c r="D433" s="310"/>
      <c r="E433" s="208" t="s">
        <v>1976</v>
      </c>
      <c r="F433" s="232" t="s">
        <v>2222</v>
      </c>
      <c r="G433" s="225" t="s">
        <v>1824</v>
      </c>
      <c r="H433" s="289">
        <v>2</v>
      </c>
      <c r="I433" s="227"/>
      <c r="J433" s="196"/>
      <c r="K433" s="196"/>
      <c r="L433" s="196"/>
    </row>
    <row r="434" spans="1:12" ht="333" x14ac:dyDescent="0.45">
      <c r="A434" s="192" t="s">
        <v>1832</v>
      </c>
      <c r="B434" s="193"/>
      <c r="C434" s="210"/>
      <c r="D434" s="310"/>
      <c r="E434" s="208" t="s">
        <v>1977</v>
      </c>
      <c r="F434" s="232" t="s">
        <v>1978</v>
      </c>
      <c r="G434" s="225" t="s">
        <v>1813</v>
      </c>
      <c r="H434" s="289">
        <v>2</v>
      </c>
      <c r="I434" s="227"/>
      <c r="J434" s="196"/>
      <c r="K434" s="196"/>
      <c r="L434" s="196"/>
    </row>
    <row r="435" spans="1:12" ht="18.5" hidden="1" x14ac:dyDescent="0.45">
      <c r="A435" s="192" t="s">
        <v>90</v>
      </c>
      <c r="B435" s="223" t="s">
        <v>876</v>
      </c>
      <c r="C435" s="378" t="s">
        <v>846</v>
      </c>
      <c r="D435" s="378"/>
      <c r="E435" s="378"/>
      <c r="F435" s="378"/>
      <c r="G435" s="378"/>
      <c r="H435" s="378"/>
      <c r="I435" s="379"/>
      <c r="J435" s="345">
        <f>SUM(H436:H447)</f>
        <v>0</v>
      </c>
      <c r="K435" s="344">
        <f>COUNT(H436:H447)*2</f>
        <v>0</v>
      </c>
      <c r="L435" s="196"/>
    </row>
    <row r="436" spans="1:12" ht="129.5" hidden="1" x14ac:dyDescent="0.45">
      <c r="A436" s="192" t="s">
        <v>90</v>
      </c>
      <c r="B436" s="223" t="s">
        <v>1311</v>
      </c>
      <c r="C436" s="315"/>
      <c r="D436" s="214" t="s">
        <v>847</v>
      </c>
      <c r="E436" s="250" t="s">
        <v>848</v>
      </c>
      <c r="F436" s="316" t="s">
        <v>1979</v>
      </c>
      <c r="G436" s="290" t="s">
        <v>1671</v>
      </c>
      <c r="H436" s="226"/>
      <c r="I436" s="209" t="s">
        <v>90</v>
      </c>
      <c r="J436" s="196">
        <f>SUM(H436:H440)</f>
        <v>0</v>
      </c>
      <c r="K436" s="196">
        <f>COUNT(H436:H440)*2</f>
        <v>0</v>
      </c>
      <c r="L436" s="196"/>
    </row>
    <row r="437" spans="1:12" ht="166.5" hidden="1" x14ac:dyDescent="0.45">
      <c r="A437" s="192" t="s">
        <v>90</v>
      </c>
      <c r="B437" s="223"/>
      <c r="C437" s="315"/>
      <c r="D437" s="214"/>
      <c r="E437" s="261" t="s">
        <v>850</v>
      </c>
      <c r="F437" s="316" t="s">
        <v>1980</v>
      </c>
      <c r="G437" s="290" t="s">
        <v>1674</v>
      </c>
      <c r="H437" s="226"/>
      <c r="I437" s="209" t="s">
        <v>90</v>
      </c>
      <c r="J437" s="196"/>
      <c r="K437" s="196"/>
      <c r="L437" s="196"/>
    </row>
    <row r="438" spans="1:12" ht="148" hidden="1" x14ac:dyDescent="0.45">
      <c r="A438" s="192" t="s">
        <v>90</v>
      </c>
      <c r="B438" s="223"/>
      <c r="C438" s="315"/>
      <c r="D438" s="214"/>
      <c r="E438" s="261" t="s">
        <v>1639</v>
      </c>
      <c r="F438" s="316" t="s">
        <v>1981</v>
      </c>
      <c r="G438" s="290" t="s">
        <v>1671</v>
      </c>
      <c r="H438" s="226"/>
      <c r="I438" s="209" t="s">
        <v>90</v>
      </c>
      <c r="J438" s="196"/>
      <c r="K438" s="196"/>
      <c r="L438" s="196"/>
    </row>
    <row r="439" spans="1:12" ht="111" hidden="1" x14ac:dyDescent="0.45">
      <c r="A439" s="192" t="s">
        <v>90</v>
      </c>
      <c r="B439" s="223"/>
      <c r="C439" s="315"/>
      <c r="D439" s="214"/>
      <c r="E439" s="261" t="s">
        <v>854</v>
      </c>
      <c r="F439" s="316" t="s">
        <v>1982</v>
      </c>
      <c r="G439" s="290" t="s">
        <v>1675</v>
      </c>
      <c r="H439" s="226"/>
      <c r="I439" s="209" t="s">
        <v>90</v>
      </c>
      <c r="J439" s="196"/>
      <c r="K439" s="196"/>
      <c r="L439" s="196"/>
    </row>
    <row r="440" spans="1:12" ht="37" hidden="1" x14ac:dyDescent="0.45">
      <c r="A440" s="192" t="s">
        <v>90</v>
      </c>
      <c r="B440" s="223"/>
      <c r="C440" s="315"/>
      <c r="D440" s="214"/>
      <c r="E440" s="261" t="s">
        <v>856</v>
      </c>
      <c r="F440" s="316" t="s">
        <v>857</v>
      </c>
      <c r="G440" s="290" t="s">
        <v>1698</v>
      </c>
      <c r="H440" s="226"/>
      <c r="I440" s="209" t="s">
        <v>90</v>
      </c>
      <c r="J440" s="196"/>
      <c r="K440" s="196"/>
      <c r="L440" s="196"/>
    </row>
    <row r="441" spans="1:12" ht="74" hidden="1" x14ac:dyDescent="0.45">
      <c r="A441" s="192" t="s">
        <v>90</v>
      </c>
      <c r="B441" s="223" t="s">
        <v>1374</v>
      </c>
      <c r="C441" s="315"/>
      <c r="D441" s="317" t="s">
        <v>1640</v>
      </c>
      <c r="E441" s="317" t="s">
        <v>859</v>
      </c>
      <c r="F441" s="305" t="s">
        <v>860</v>
      </c>
      <c r="G441" s="290" t="s">
        <v>1671</v>
      </c>
      <c r="H441" s="226"/>
      <c r="I441" s="209" t="s">
        <v>90</v>
      </c>
      <c r="J441" s="196">
        <f>SUM(H441:H444)</f>
        <v>0</v>
      </c>
      <c r="K441" s="196">
        <f>COUNT(H441:H444)*2</f>
        <v>0</v>
      </c>
      <c r="L441" s="196"/>
    </row>
    <row r="442" spans="1:12" ht="55.5" hidden="1" x14ac:dyDescent="0.45">
      <c r="A442" s="192" t="s">
        <v>90</v>
      </c>
      <c r="B442" s="223"/>
      <c r="C442" s="315"/>
      <c r="D442" s="214"/>
      <c r="E442" s="317" t="s">
        <v>862</v>
      </c>
      <c r="F442" s="305" t="s">
        <v>863</v>
      </c>
      <c r="G442" s="290" t="s">
        <v>1697</v>
      </c>
      <c r="H442" s="226"/>
      <c r="I442" s="209" t="s">
        <v>90</v>
      </c>
      <c r="J442" s="196"/>
      <c r="K442" s="196"/>
      <c r="L442" s="196"/>
    </row>
    <row r="443" spans="1:12" ht="37" hidden="1" x14ac:dyDescent="0.45">
      <c r="A443" s="192" t="s">
        <v>90</v>
      </c>
      <c r="B443" s="223"/>
      <c r="C443" s="315"/>
      <c r="D443" s="317"/>
      <c r="E443" s="317" t="s">
        <v>864</v>
      </c>
      <c r="F443" s="305" t="s">
        <v>863</v>
      </c>
      <c r="G443" s="290" t="s">
        <v>1671</v>
      </c>
      <c r="H443" s="226"/>
      <c r="I443" s="209" t="s">
        <v>90</v>
      </c>
      <c r="J443" s="196"/>
      <c r="K443" s="196"/>
      <c r="L443" s="196"/>
    </row>
    <row r="444" spans="1:12" ht="37" hidden="1" x14ac:dyDescent="0.45">
      <c r="A444" s="192" t="s">
        <v>90</v>
      </c>
      <c r="B444" s="223"/>
      <c r="C444" s="315"/>
      <c r="D444" s="317"/>
      <c r="E444" s="261" t="s">
        <v>865</v>
      </c>
      <c r="F444" s="305" t="s">
        <v>2223</v>
      </c>
      <c r="G444" s="290" t="s">
        <v>1692</v>
      </c>
      <c r="H444" s="226"/>
      <c r="I444" s="209" t="s">
        <v>90</v>
      </c>
      <c r="J444" s="196"/>
      <c r="K444" s="196"/>
      <c r="L444" s="196"/>
    </row>
    <row r="445" spans="1:12" ht="55.5" hidden="1" x14ac:dyDescent="0.45">
      <c r="A445" s="192" t="s">
        <v>90</v>
      </c>
      <c r="B445" s="223" t="s">
        <v>1375</v>
      </c>
      <c r="C445" s="315"/>
      <c r="D445" s="214" t="s">
        <v>866</v>
      </c>
      <c r="E445" s="250" t="s">
        <v>1983</v>
      </c>
      <c r="F445" s="305" t="s">
        <v>868</v>
      </c>
      <c r="G445" s="290" t="s">
        <v>1671</v>
      </c>
      <c r="H445" s="226"/>
      <c r="I445" s="209" t="s">
        <v>90</v>
      </c>
      <c r="J445" s="196">
        <f>SUM(H445:H447)</f>
        <v>0</v>
      </c>
      <c r="K445" s="196">
        <f>COUNT(H445:H447)*2</f>
        <v>0</v>
      </c>
      <c r="L445" s="196"/>
    </row>
    <row r="446" spans="1:12" ht="240.5" hidden="1" x14ac:dyDescent="0.45">
      <c r="A446" s="192" t="s">
        <v>90</v>
      </c>
      <c r="B446" s="223"/>
      <c r="C446" s="315"/>
      <c r="D446" s="214"/>
      <c r="E446" s="250" t="s">
        <v>869</v>
      </c>
      <c r="F446" s="305" t="s">
        <v>1984</v>
      </c>
      <c r="G446" s="290" t="s">
        <v>1671</v>
      </c>
      <c r="H446" s="226"/>
      <c r="I446" s="209" t="s">
        <v>90</v>
      </c>
      <c r="J446" s="196"/>
      <c r="K446" s="196"/>
      <c r="L446" s="196"/>
    </row>
    <row r="447" spans="1:12" ht="148" hidden="1" x14ac:dyDescent="0.45">
      <c r="A447" s="192" t="s">
        <v>90</v>
      </c>
      <c r="B447" s="223"/>
      <c r="C447" s="315"/>
      <c r="D447" s="214"/>
      <c r="E447" s="250" t="s">
        <v>871</v>
      </c>
      <c r="F447" s="305" t="s">
        <v>872</v>
      </c>
      <c r="G447" s="290" t="s">
        <v>1671</v>
      </c>
      <c r="H447" s="226"/>
      <c r="I447" s="209" t="s">
        <v>90</v>
      </c>
      <c r="J447" s="196"/>
      <c r="K447" s="196"/>
      <c r="L447" s="196"/>
    </row>
    <row r="448" spans="1:12" ht="18.5" hidden="1" x14ac:dyDescent="0.45">
      <c r="A448" s="192" t="s">
        <v>90</v>
      </c>
      <c r="B448" s="223" t="s">
        <v>1364</v>
      </c>
      <c r="C448" s="371" t="s">
        <v>877</v>
      </c>
      <c r="D448" s="372"/>
      <c r="E448" s="372"/>
      <c r="F448" s="372"/>
      <c r="G448" s="372"/>
      <c r="H448" s="372"/>
      <c r="I448" s="373"/>
      <c r="J448" s="344">
        <f>SUM(H449:H450)</f>
        <v>0</v>
      </c>
      <c r="K448" s="344">
        <f>COUNT(H449:H450)*2</f>
        <v>0</v>
      </c>
      <c r="L448" s="196"/>
    </row>
    <row r="449" spans="1:23" ht="92.5" hidden="1" x14ac:dyDescent="0.45">
      <c r="A449" s="192" t="s">
        <v>90</v>
      </c>
      <c r="B449" s="223" t="s">
        <v>1365</v>
      </c>
      <c r="C449" s="220"/>
      <c r="D449" s="214" t="s">
        <v>878</v>
      </c>
      <c r="E449" s="214" t="s">
        <v>879</v>
      </c>
      <c r="F449" s="214" t="s">
        <v>880</v>
      </c>
      <c r="G449" s="235" t="s">
        <v>1698</v>
      </c>
      <c r="H449" s="226"/>
      <c r="I449" s="209" t="s">
        <v>90</v>
      </c>
      <c r="J449" s="344">
        <f>SUM(H449)</f>
        <v>0</v>
      </c>
      <c r="K449" s="344">
        <f>COUNT(H449)*2</f>
        <v>0</v>
      </c>
      <c r="L449" s="196"/>
    </row>
    <row r="450" spans="1:23" ht="92.5" hidden="1" x14ac:dyDescent="0.45">
      <c r="A450" s="192" t="s">
        <v>90</v>
      </c>
      <c r="B450" s="193" t="s">
        <v>1742</v>
      </c>
      <c r="C450" s="210"/>
      <c r="D450" s="318" t="s">
        <v>842</v>
      </c>
      <c r="E450" s="201" t="s">
        <v>843</v>
      </c>
      <c r="F450" s="232" t="s">
        <v>844</v>
      </c>
      <c r="G450" s="225" t="s">
        <v>1671</v>
      </c>
      <c r="H450" s="226"/>
      <c r="I450" s="209" t="s">
        <v>90</v>
      </c>
      <c r="J450" s="344">
        <f>SUM(H450)</f>
        <v>0</v>
      </c>
      <c r="K450" s="344">
        <f>COUNT(H450)*2</f>
        <v>0</v>
      </c>
      <c r="L450" s="196"/>
    </row>
    <row r="451" spans="1:23" ht="18.5" x14ac:dyDescent="0.45">
      <c r="A451" s="192" t="s">
        <v>1832</v>
      </c>
      <c r="B451" s="193"/>
      <c r="C451" s="191"/>
      <c r="D451" s="368" t="s">
        <v>881</v>
      </c>
      <c r="E451" s="369"/>
      <c r="F451" s="369"/>
      <c r="G451" s="369"/>
      <c r="H451" s="369"/>
      <c r="I451" s="370"/>
      <c r="J451" s="196">
        <f>J452+J456+J460+J463+J469</f>
        <v>52</v>
      </c>
      <c r="K451" s="196">
        <f>K452+K456+K460+K463+K469</f>
        <v>52</v>
      </c>
      <c r="L451" s="198">
        <f>J451/K451</f>
        <v>1</v>
      </c>
    </row>
    <row r="452" spans="1:23" ht="18.5" x14ac:dyDescent="0.45">
      <c r="A452" s="192" t="s">
        <v>1832</v>
      </c>
      <c r="B452" s="193" t="s">
        <v>882</v>
      </c>
      <c r="C452" s="371" t="s">
        <v>883</v>
      </c>
      <c r="D452" s="372"/>
      <c r="E452" s="372"/>
      <c r="F452" s="372"/>
      <c r="G452" s="372"/>
      <c r="H452" s="372"/>
      <c r="I452" s="373"/>
      <c r="J452" s="196">
        <f>SUM(H453:H455)</f>
        <v>6</v>
      </c>
      <c r="K452" s="196">
        <f>COUNT(H453:H455)*2</f>
        <v>6</v>
      </c>
      <c r="L452" s="196"/>
      <c r="V452" s="172">
        <v>583</v>
      </c>
      <c r="W452" s="172">
        <f>V452*2</f>
        <v>1166</v>
      </c>
    </row>
    <row r="453" spans="1:23" ht="74" x14ac:dyDescent="0.45">
      <c r="A453" s="192" t="s">
        <v>1832</v>
      </c>
      <c r="B453" s="193" t="s">
        <v>1312</v>
      </c>
      <c r="C453" s="213"/>
      <c r="D453" s="213" t="s">
        <v>884</v>
      </c>
      <c r="E453" s="249" t="s">
        <v>885</v>
      </c>
      <c r="F453" s="224" t="s">
        <v>2134</v>
      </c>
      <c r="G453" s="235" t="s">
        <v>1671</v>
      </c>
      <c r="H453" s="226">
        <v>2</v>
      </c>
      <c r="I453" s="244"/>
      <c r="J453" s="196">
        <f>SUM(H453:H455)</f>
        <v>6</v>
      </c>
      <c r="K453" s="196">
        <f>COUNT(H453:H455)*2</f>
        <v>6</v>
      </c>
      <c r="L453" s="196"/>
      <c r="V453" s="172">
        <v>526</v>
      </c>
      <c r="W453" s="172">
        <f>526*2</f>
        <v>1052</v>
      </c>
    </row>
    <row r="454" spans="1:23" ht="55.5" x14ac:dyDescent="0.45">
      <c r="A454" s="192" t="s">
        <v>1832</v>
      </c>
      <c r="B454" s="193"/>
      <c r="C454" s="220"/>
      <c r="D454" s="319"/>
      <c r="E454" s="249" t="s">
        <v>1641</v>
      </c>
      <c r="F454" s="238" t="s">
        <v>1642</v>
      </c>
      <c r="G454" s="235" t="s">
        <v>1472</v>
      </c>
      <c r="H454" s="226">
        <v>2</v>
      </c>
      <c r="I454" s="244"/>
      <c r="J454" s="196"/>
      <c r="K454" s="196"/>
      <c r="L454" s="196"/>
    </row>
    <row r="455" spans="1:23" ht="37" x14ac:dyDescent="0.45">
      <c r="A455" s="192" t="s">
        <v>1832</v>
      </c>
      <c r="B455" s="193"/>
      <c r="C455" s="220"/>
      <c r="D455" s="213"/>
      <c r="E455" s="214" t="s">
        <v>1643</v>
      </c>
      <c r="F455" s="224" t="s">
        <v>1644</v>
      </c>
      <c r="G455" s="235" t="s">
        <v>1672</v>
      </c>
      <c r="H455" s="226">
        <v>2</v>
      </c>
      <c r="I455" s="244"/>
      <c r="J455" s="196"/>
      <c r="K455" s="196"/>
      <c r="L455" s="196"/>
    </row>
    <row r="456" spans="1:23" ht="18.5" x14ac:dyDescent="0.45">
      <c r="A456" s="192" t="s">
        <v>1832</v>
      </c>
      <c r="B456" s="193" t="s">
        <v>891</v>
      </c>
      <c r="C456" s="371" t="s">
        <v>892</v>
      </c>
      <c r="D456" s="372"/>
      <c r="E456" s="372"/>
      <c r="F456" s="372"/>
      <c r="G456" s="372"/>
      <c r="H456" s="372"/>
      <c r="I456" s="373"/>
      <c r="J456" s="196">
        <f>SUM(H457:H459)</f>
        <v>6</v>
      </c>
      <c r="K456" s="196">
        <f>COUNT(H457:H459)*2</f>
        <v>6</v>
      </c>
      <c r="L456" s="196"/>
    </row>
    <row r="457" spans="1:23" ht="129.5" x14ac:dyDescent="0.45">
      <c r="A457" s="192" t="s">
        <v>1832</v>
      </c>
      <c r="B457" s="193" t="s">
        <v>1313</v>
      </c>
      <c r="C457" s="213"/>
      <c r="D457" s="213" t="s">
        <v>893</v>
      </c>
      <c r="E457" s="213" t="s">
        <v>1645</v>
      </c>
      <c r="F457" s="238" t="s">
        <v>2135</v>
      </c>
      <c r="G457" s="235" t="s">
        <v>1691</v>
      </c>
      <c r="H457" s="226">
        <v>2</v>
      </c>
      <c r="I457" s="244"/>
      <c r="J457" s="196">
        <f>SUM(H457:H459)</f>
        <v>6</v>
      </c>
      <c r="K457" s="196">
        <f>COUNT(H457:H459)*2</f>
        <v>6</v>
      </c>
      <c r="L457" s="196"/>
    </row>
    <row r="458" spans="1:23" ht="111" x14ac:dyDescent="0.45">
      <c r="A458" s="192" t="s">
        <v>1832</v>
      </c>
      <c r="B458" s="193"/>
      <c r="C458" s="213"/>
      <c r="D458" s="213"/>
      <c r="E458" s="249" t="s">
        <v>896</v>
      </c>
      <c r="F458" s="238" t="s">
        <v>897</v>
      </c>
      <c r="G458" s="235" t="s">
        <v>1697</v>
      </c>
      <c r="H458" s="226">
        <v>2</v>
      </c>
      <c r="I458" s="244"/>
      <c r="J458" s="196"/>
      <c r="K458" s="196"/>
      <c r="L458" s="196"/>
    </row>
    <row r="459" spans="1:23" ht="55.5" x14ac:dyDescent="0.45">
      <c r="A459" s="192" t="s">
        <v>1832</v>
      </c>
      <c r="B459" s="193"/>
      <c r="C459" s="220"/>
      <c r="D459" s="213"/>
      <c r="E459" s="213" t="s">
        <v>899</v>
      </c>
      <c r="F459" s="238" t="s">
        <v>2136</v>
      </c>
      <c r="G459" s="235" t="s">
        <v>1692</v>
      </c>
      <c r="H459" s="226">
        <v>2</v>
      </c>
      <c r="I459" s="244"/>
      <c r="J459" s="196"/>
      <c r="K459" s="196"/>
      <c r="L459" s="196"/>
    </row>
    <row r="460" spans="1:23" ht="18.5" x14ac:dyDescent="0.45">
      <c r="A460" s="192" t="s">
        <v>1832</v>
      </c>
      <c r="B460" s="193" t="s">
        <v>901</v>
      </c>
      <c r="C460" s="371" t="s">
        <v>1985</v>
      </c>
      <c r="D460" s="372"/>
      <c r="E460" s="372"/>
      <c r="F460" s="372"/>
      <c r="G460" s="372"/>
      <c r="H460" s="372"/>
      <c r="I460" s="373"/>
      <c r="J460" s="196">
        <f>SUM(H461:H462)</f>
        <v>4</v>
      </c>
      <c r="K460" s="196">
        <f>COUNT(H461:H462)*2</f>
        <v>4</v>
      </c>
      <c r="L460" s="196"/>
    </row>
    <row r="461" spans="1:23" ht="129.5" x14ac:dyDescent="0.45">
      <c r="A461" s="192" t="s">
        <v>1832</v>
      </c>
      <c r="B461" s="193" t="s">
        <v>1314</v>
      </c>
      <c r="C461" s="213"/>
      <c r="D461" s="213" t="s">
        <v>903</v>
      </c>
      <c r="E461" s="214" t="s">
        <v>904</v>
      </c>
      <c r="F461" s="238" t="s">
        <v>1986</v>
      </c>
      <c r="G461" s="235" t="s">
        <v>1672</v>
      </c>
      <c r="H461" s="247">
        <v>2</v>
      </c>
      <c r="I461" s="244"/>
      <c r="J461" s="196">
        <f>SUM(H461:H462)</f>
        <v>4</v>
      </c>
      <c r="K461" s="196">
        <f>COUNT(H461:H462)*2</f>
        <v>4</v>
      </c>
      <c r="L461" s="196"/>
    </row>
    <row r="462" spans="1:23" ht="37" x14ac:dyDescent="0.45">
      <c r="A462" s="192" t="s">
        <v>1832</v>
      </c>
      <c r="B462" s="193"/>
      <c r="C462" s="213"/>
      <c r="D462" s="213"/>
      <c r="E462" s="214" t="s">
        <v>1443</v>
      </c>
      <c r="F462" s="224" t="s">
        <v>1442</v>
      </c>
      <c r="G462" s="235" t="s">
        <v>1692</v>
      </c>
      <c r="H462" s="247">
        <v>2</v>
      </c>
      <c r="I462" s="244"/>
      <c r="J462" s="196"/>
      <c r="K462" s="196"/>
      <c r="L462" s="196"/>
    </row>
    <row r="463" spans="1:23" ht="18.5" x14ac:dyDescent="0.45">
      <c r="A463" s="192" t="s">
        <v>1832</v>
      </c>
      <c r="B463" s="193" t="s">
        <v>909</v>
      </c>
      <c r="C463" s="371" t="s">
        <v>1751</v>
      </c>
      <c r="D463" s="372"/>
      <c r="E463" s="372"/>
      <c r="F463" s="372"/>
      <c r="G463" s="372"/>
      <c r="H463" s="372"/>
      <c r="I463" s="373"/>
      <c r="J463" s="196">
        <f>SUM(H464:H468)</f>
        <v>10</v>
      </c>
      <c r="K463" s="196">
        <f>COUNT(H464:H468)*2</f>
        <v>10</v>
      </c>
      <c r="L463" s="196"/>
    </row>
    <row r="464" spans="1:23" ht="92.5" x14ac:dyDescent="0.45">
      <c r="A464" s="192" t="s">
        <v>1832</v>
      </c>
      <c r="B464" s="193" t="s">
        <v>1315</v>
      </c>
      <c r="C464" s="213"/>
      <c r="D464" s="213" t="s">
        <v>911</v>
      </c>
      <c r="E464" s="214" t="s">
        <v>912</v>
      </c>
      <c r="F464" s="224" t="s">
        <v>913</v>
      </c>
      <c r="G464" s="235" t="s">
        <v>1705</v>
      </c>
      <c r="H464" s="303">
        <v>2</v>
      </c>
      <c r="I464" s="244"/>
      <c r="J464" s="196">
        <f>SUM(H464:H465)</f>
        <v>4</v>
      </c>
      <c r="K464" s="196">
        <f>COUNT(H464:H465)*2</f>
        <v>4</v>
      </c>
      <c r="L464" s="196"/>
    </row>
    <row r="465" spans="1:12" ht="166.5" x14ac:dyDescent="0.45">
      <c r="A465" s="192" t="s">
        <v>1832</v>
      </c>
      <c r="B465" s="193"/>
      <c r="C465" s="220"/>
      <c r="D465" s="213"/>
      <c r="E465" s="214" t="s">
        <v>916</v>
      </c>
      <c r="F465" s="224" t="s">
        <v>2137</v>
      </c>
      <c r="G465" s="235" t="s">
        <v>1692</v>
      </c>
      <c r="H465" s="303">
        <v>2</v>
      </c>
      <c r="I465" s="244"/>
      <c r="J465" s="196"/>
      <c r="K465" s="196"/>
      <c r="L465" s="196"/>
    </row>
    <row r="466" spans="1:12" ht="74" x14ac:dyDescent="0.45">
      <c r="A466" s="192" t="s">
        <v>1832</v>
      </c>
      <c r="B466" s="193" t="s">
        <v>1316</v>
      </c>
      <c r="C466" s="220"/>
      <c r="D466" s="213" t="s">
        <v>918</v>
      </c>
      <c r="E466" s="214" t="s">
        <v>1455</v>
      </c>
      <c r="F466" s="224" t="s">
        <v>1646</v>
      </c>
      <c r="G466" s="235" t="s">
        <v>1705</v>
      </c>
      <c r="H466" s="303">
        <v>2</v>
      </c>
      <c r="I466" s="244"/>
      <c r="J466" s="196">
        <f>SUM(H466:H468)</f>
        <v>6</v>
      </c>
      <c r="K466" s="196">
        <f>COUNT(H466:H468)*2</f>
        <v>6</v>
      </c>
      <c r="L466" s="196"/>
    </row>
    <row r="467" spans="1:12" ht="74" x14ac:dyDescent="0.45">
      <c r="A467" s="192" t="s">
        <v>1832</v>
      </c>
      <c r="B467" s="193"/>
      <c r="C467" s="211"/>
      <c r="D467" s="202"/>
      <c r="E467" s="214" t="s">
        <v>919</v>
      </c>
      <c r="F467" s="214" t="s">
        <v>1647</v>
      </c>
      <c r="G467" s="235" t="s">
        <v>1671</v>
      </c>
      <c r="H467" s="303">
        <v>2</v>
      </c>
      <c r="I467" s="244"/>
      <c r="J467" s="196"/>
      <c r="K467" s="196"/>
      <c r="L467" s="196"/>
    </row>
    <row r="468" spans="1:12" ht="37" x14ac:dyDescent="0.45">
      <c r="A468" s="192" t="s">
        <v>1832</v>
      </c>
      <c r="B468" s="193"/>
      <c r="C468" s="211"/>
      <c r="D468" s="202"/>
      <c r="E468" s="214" t="s">
        <v>1469</v>
      </c>
      <c r="F468" s="214" t="s">
        <v>1648</v>
      </c>
      <c r="G468" s="235" t="s">
        <v>1707</v>
      </c>
      <c r="H468" s="303">
        <v>2</v>
      </c>
      <c r="I468" s="244"/>
      <c r="J468" s="196"/>
      <c r="K468" s="196"/>
      <c r="L468" s="196"/>
    </row>
    <row r="469" spans="1:12" ht="18.5" x14ac:dyDescent="0.45">
      <c r="A469" s="192" t="s">
        <v>1832</v>
      </c>
      <c r="B469" s="193" t="s">
        <v>921</v>
      </c>
      <c r="C469" s="371" t="s">
        <v>922</v>
      </c>
      <c r="D469" s="372"/>
      <c r="E469" s="372"/>
      <c r="F469" s="372"/>
      <c r="G469" s="372"/>
      <c r="H469" s="372"/>
      <c r="I469" s="373"/>
      <c r="J469" s="196">
        <f>SUM(H470:H482)</f>
        <v>26</v>
      </c>
      <c r="K469" s="196">
        <f>COUNT(H470:H482)*2</f>
        <v>26</v>
      </c>
      <c r="L469" s="196"/>
    </row>
    <row r="470" spans="1:12" ht="129.5" x14ac:dyDescent="0.45">
      <c r="A470" s="192" t="s">
        <v>1832</v>
      </c>
      <c r="B470" s="193" t="s">
        <v>1317</v>
      </c>
      <c r="C470" s="213"/>
      <c r="D470" s="213" t="s">
        <v>923</v>
      </c>
      <c r="E470" s="214" t="s">
        <v>924</v>
      </c>
      <c r="F470" s="224" t="s">
        <v>1987</v>
      </c>
      <c r="G470" s="235" t="s">
        <v>1697</v>
      </c>
      <c r="H470" s="303">
        <v>2</v>
      </c>
      <c r="I470" s="244"/>
      <c r="J470" s="196">
        <f>SUM(H470:H473)</f>
        <v>8</v>
      </c>
      <c r="K470" s="196">
        <f>COUNT(H470:H473)*2</f>
        <v>8</v>
      </c>
      <c r="L470" s="196"/>
    </row>
    <row r="471" spans="1:12" ht="409.5" x14ac:dyDescent="0.45">
      <c r="A471" s="192" t="s">
        <v>1832</v>
      </c>
      <c r="B471" s="193"/>
      <c r="C471" s="213"/>
      <c r="D471" s="213"/>
      <c r="E471" s="214" t="s">
        <v>1732</v>
      </c>
      <c r="F471" s="240" t="s">
        <v>2138</v>
      </c>
      <c r="G471" s="235" t="s">
        <v>1697</v>
      </c>
      <c r="H471" s="303">
        <v>2</v>
      </c>
      <c r="I471" s="244"/>
      <c r="J471" s="196"/>
      <c r="K471" s="196"/>
      <c r="L471" s="196"/>
    </row>
    <row r="472" spans="1:12" ht="37" x14ac:dyDescent="0.45">
      <c r="A472" s="192" t="s">
        <v>1832</v>
      </c>
      <c r="B472" s="193"/>
      <c r="C472" s="213"/>
      <c r="D472" s="213"/>
      <c r="E472" s="214" t="s">
        <v>1733</v>
      </c>
      <c r="F472" s="240"/>
      <c r="G472" s="235" t="s">
        <v>1691</v>
      </c>
      <c r="H472" s="303">
        <v>2</v>
      </c>
      <c r="I472" s="244"/>
      <c r="J472" s="196"/>
      <c r="K472" s="196"/>
      <c r="L472" s="196"/>
    </row>
    <row r="473" spans="1:12" ht="148" x14ac:dyDescent="0.45">
      <c r="A473" s="192" t="s">
        <v>1832</v>
      </c>
      <c r="B473" s="193"/>
      <c r="C473" s="220"/>
      <c r="D473" s="213"/>
      <c r="E473" s="250" t="s">
        <v>2069</v>
      </c>
      <c r="F473" s="316" t="s">
        <v>1988</v>
      </c>
      <c r="G473" s="290" t="s">
        <v>1697</v>
      </c>
      <c r="H473" s="303">
        <v>2</v>
      </c>
      <c r="I473" s="244"/>
      <c r="J473" s="196"/>
      <c r="K473" s="196"/>
      <c r="L473" s="196"/>
    </row>
    <row r="474" spans="1:12" ht="55.5" x14ac:dyDescent="0.45">
      <c r="A474" s="192" t="s">
        <v>1832</v>
      </c>
      <c r="B474" s="193" t="s">
        <v>1318</v>
      </c>
      <c r="C474" s="220"/>
      <c r="D474" s="213" t="s">
        <v>932</v>
      </c>
      <c r="E474" s="249" t="s">
        <v>933</v>
      </c>
      <c r="F474" s="238" t="s">
        <v>1649</v>
      </c>
      <c r="G474" s="235" t="s">
        <v>1697</v>
      </c>
      <c r="H474" s="303">
        <v>2</v>
      </c>
      <c r="I474" s="244"/>
      <c r="J474" s="196">
        <f>SUM(H474:H476)</f>
        <v>6</v>
      </c>
      <c r="K474" s="196">
        <f>COUNT(H474:H476)*2</f>
        <v>6</v>
      </c>
      <c r="L474" s="196"/>
    </row>
    <row r="475" spans="1:12" ht="37" x14ac:dyDescent="0.45">
      <c r="A475" s="192" t="s">
        <v>1832</v>
      </c>
      <c r="B475" s="193"/>
      <c r="C475" s="220"/>
      <c r="D475" s="213"/>
      <c r="E475" s="213" t="s">
        <v>1468</v>
      </c>
      <c r="F475" s="234" t="s">
        <v>1650</v>
      </c>
      <c r="G475" s="235" t="s">
        <v>1697</v>
      </c>
      <c r="H475" s="303">
        <v>2</v>
      </c>
      <c r="I475" s="244"/>
      <c r="J475" s="196"/>
      <c r="K475" s="196"/>
      <c r="L475" s="196"/>
    </row>
    <row r="476" spans="1:12" ht="111" x14ac:dyDescent="0.45">
      <c r="A476" s="192" t="s">
        <v>1832</v>
      </c>
      <c r="B476" s="193"/>
      <c r="C476" s="220"/>
      <c r="D476" s="213"/>
      <c r="E476" s="250" t="s">
        <v>2185</v>
      </c>
      <c r="F476" s="224" t="s">
        <v>2186</v>
      </c>
      <c r="G476" s="235" t="s">
        <v>1671</v>
      </c>
      <c r="H476" s="303">
        <v>2</v>
      </c>
      <c r="I476" s="244"/>
      <c r="J476" s="196"/>
      <c r="K476" s="196"/>
      <c r="L476" s="196"/>
    </row>
    <row r="477" spans="1:12" ht="92.5" x14ac:dyDescent="0.45">
      <c r="A477" s="192" t="s">
        <v>1832</v>
      </c>
      <c r="B477" s="193" t="s">
        <v>1319</v>
      </c>
      <c r="C477" s="220"/>
      <c r="D477" s="213" t="s">
        <v>939</v>
      </c>
      <c r="E477" s="305" t="s">
        <v>2187</v>
      </c>
      <c r="F477" s="224" t="s">
        <v>2188</v>
      </c>
      <c r="G477" s="235" t="s">
        <v>1697</v>
      </c>
      <c r="H477" s="303">
        <v>2</v>
      </c>
      <c r="I477" s="244"/>
      <c r="J477" s="196">
        <f>SUM(H477:H478)</f>
        <v>4</v>
      </c>
      <c r="K477" s="196">
        <f>COUNT(H477:H478)*2</f>
        <v>4</v>
      </c>
      <c r="L477" s="196"/>
    </row>
    <row r="478" spans="1:12" ht="55.5" x14ac:dyDescent="0.45">
      <c r="A478" s="192" t="s">
        <v>1832</v>
      </c>
      <c r="B478" s="193"/>
      <c r="C478" s="220"/>
      <c r="D478" s="213"/>
      <c r="E478" s="261" t="s">
        <v>942</v>
      </c>
      <c r="F478" s="224" t="s">
        <v>1668</v>
      </c>
      <c r="G478" s="235" t="s">
        <v>1692</v>
      </c>
      <c r="H478" s="303">
        <v>2</v>
      </c>
      <c r="I478" s="244"/>
      <c r="J478" s="196"/>
      <c r="K478" s="196"/>
      <c r="L478" s="196"/>
    </row>
    <row r="479" spans="1:12" ht="55.5" x14ac:dyDescent="0.45">
      <c r="A479" s="192" t="s">
        <v>1832</v>
      </c>
      <c r="B479" s="193" t="s">
        <v>1320</v>
      </c>
      <c r="C479" s="220"/>
      <c r="D479" s="213" t="s">
        <v>946</v>
      </c>
      <c r="E479" s="238" t="s">
        <v>2070</v>
      </c>
      <c r="F479" s="224" t="s">
        <v>1989</v>
      </c>
      <c r="G479" s="235" t="s">
        <v>1472</v>
      </c>
      <c r="H479" s="303">
        <v>2</v>
      </c>
      <c r="I479" s="244"/>
      <c r="J479" s="196">
        <f>SUM(H479:H482)</f>
        <v>8</v>
      </c>
      <c r="K479" s="196">
        <f>COUNT(H479:H482)*2</f>
        <v>8</v>
      </c>
      <c r="L479" s="196"/>
    </row>
    <row r="480" spans="1:12" ht="148" x14ac:dyDescent="0.45">
      <c r="A480" s="192" t="s">
        <v>1832</v>
      </c>
      <c r="B480" s="193"/>
      <c r="C480" s="220"/>
      <c r="D480" s="213"/>
      <c r="E480" s="261" t="s">
        <v>2071</v>
      </c>
      <c r="F480" s="224" t="s">
        <v>2072</v>
      </c>
      <c r="G480" s="235" t="s">
        <v>1705</v>
      </c>
      <c r="H480" s="303">
        <v>2</v>
      </c>
      <c r="I480" s="244"/>
      <c r="J480" s="196"/>
      <c r="K480" s="196"/>
      <c r="L480" s="196"/>
    </row>
    <row r="481" spans="1:12" ht="37" x14ac:dyDescent="0.45">
      <c r="A481" s="192" t="s">
        <v>1832</v>
      </c>
      <c r="B481" s="193"/>
      <c r="C481" s="320"/>
      <c r="D481" s="287"/>
      <c r="E481" s="261" t="s">
        <v>951</v>
      </c>
      <c r="F481" s="316" t="s">
        <v>952</v>
      </c>
      <c r="G481" s="290" t="s">
        <v>1671</v>
      </c>
      <c r="H481" s="303">
        <v>2</v>
      </c>
      <c r="I481" s="227"/>
      <c r="J481" s="196"/>
      <c r="K481" s="196"/>
      <c r="L481" s="196"/>
    </row>
    <row r="482" spans="1:12" ht="55.5" x14ac:dyDescent="0.45">
      <c r="A482" s="192" t="s">
        <v>1832</v>
      </c>
      <c r="B482" s="193"/>
      <c r="C482" s="320"/>
      <c r="D482" s="287"/>
      <c r="E482" s="261" t="s">
        <v>2073</v>
      </c>
      <c r="F482" s="234" t="s">
        <v>2139</v>
      </c>
      <c r="G482" s="243" t="s">
        <v>1691</v>
      </c>
      <c r="H482" s="303">
        <v>2</v>
      </c>
      <c r="I482" s="227"/>
      <c r="J482" s="196"/>
      <c r="K482" s="196"/>
      <c r="L482" s="196"/>
    </row>
    <row r="483" spans="1:12" ht="18.5" x14ac:dyDescent="0.45">
      <c r="A483" s="192" t="s">
        <v>1832</v>
      </c>
      <c r="B483" s="193"/>
      <c r="C483" s="191"/>
      <c r="D483" s="368" t="s">
        <v>954</v>
      </c>
      <c r="E483" s="369"/>
      <c r="F483" s="369"/>
      <c r="G483" s="369"/>
      <c r="H483" s="369"/>
      <c r="I483" s="370"/>
      <c r="J483" s="196">
        <f>J484+J489+J492+J506+J515</f>
        <v>44</v>
      </c>
      <c r="K483" s="196">
        <f>K484+K489+K492+K506+K515</f>
        <v>44</v>
      </c>
      <c r="L483" s="198">
        <f>J483/K483</f>
        <v>1</v>
      </c>
    </row>
    <row r="484" spans="1:12" ht="18.5" x14ac:dyDescent="0.45">
      <c r="A484" s="192" t="s">
        <v>1832</v>
      </c>
      <c r="B484" s="193" t="s">
        <v>955</v>
      </c>
      <c r="C484" s="374" t="s">
        <v>956</v>
      </c>
      <c r="D484" s="375"/>
      <c r="E484" s="375"/>
      <c r="F484" s="375"/>
      <c r="G484" s="375"/>
      <c r="H484" s="375"/>
      <c r="I484" s="376"/>
      <c r="J484" s="196">
        <f>SUM(H485:H488)</f>
        <v>8</v>
      </c>
      <c r="K484" s="196">
        <f>COUNT(H485:H488)*2</f>
        <v>8</v>
      </c>
      <c r="L484" s="196"/>
    </row>
    <row r="485" spans="1:12" ht="166.5" x14ac:dyDescent="0.45">
      <c r="A485" s="192" t="s">
        <v>1832</v>
      </c>
      <c r="B485" s="193" t="s">
        <v>1321</v>
      </c>
      <c r="C485" s="202"/>
      <c r="D485" s="202" t="s">
        <v>957</v>
      </c>
      <c r="E485" s="214" t="s">
        <v>2074</v>
      </c>
      <c r="F485" s="224" t="s">
        <v>1990</v>
      </c>
      <c r="G485" s="225" t="s">
        <v>1698</v>
      </c>
      <c r="H485" s="226">
        <v>2</v>
      </c>
      <c r="I485" s="227"/>
      <c r="J485" s="196">
        <f>SUM(H485:H488)</f>
        <v>8</v>
      </c>
      <c r="K485" s="196">
        <f>COUNT(H485:H488)*2</f>
        <v>8</v>
      </c>
      <c r="L485" s="196"/>
    </row>
    <row r="486" spans="1:12" ht="74" x14ac:dyDescent="0.45">
      <c r="A486" s="192" t="s">
        <v>1832</v>
      </c>
      <c r="B486" s="193"/>
      <c r="C486" s="202"/>
      <c r="D486" s="202"/>
      <c r="E486" s="249" t="s">
        <v>960</v>
      </c>
      <c r="F486" s="224" t="s">
        <v>2189</v>
      </c>
      <c r="G486" s="225" t="s">
        <v>1472</v>
      </c>
      <c r="H486" s="226">
        <v>2</v>
      </c>
      <c r="I486" s="227"/>
      <c r="J486" s="196"/>
      <c r="K486" s="196"/>
      <c r="L486" s="196"/>
    </row>
    <row r="487" spans="1:12" ht="111" x14ac:dyDescent="0.45">
      <c r="A487" s="192" t="s">
        <v>1832</v>
      </c>
      <c r="B487" s="193"/>
      <c r="C487" s="202"/>
      <c r="D487" s="202"/>
      <c r="E487" s="249" t="s">
        <v>2140</v>
      </c>
      <c r="F487" s="224" t="s">
        <v>2141</v>
      </c>
      <c r="G487" s="225"/>
      <c r="H487" s="226">
        <v>2</v>
      </c>
      <c r="I487" s="227"/>
      <c r="J487" s="196"/>
      <c r="K487" s="196"/>
      <c r="L487" s="196"/>
    </row>
    <row r="488" spans="1:12" ht="55.5" x14ac:dyDescent="0.45">
      <c r="A488" s="192" t="s">
        <v>1832</v>
      </c>
      <c r="B488" s="193"/>
      <c r="C488" s="202"/>
      <c r="D488" s="202"/>
      <c r="E488" s="249" t="s">
        <v>1397</v>
      </c>
      <c r="F488" s="224" t="s">
        <v>2190</v>
      </c>
      <c r="G488" s="225" t="s">
        <v>1472</v>
      </c>
      <c r="H488" s="226">
        <v>2</v>
      </c>
      <c r="I488" s="227"/>
      <c r="J488" s="196"/>
      <c r="K488" s="196"/>
      <c r="L488" s="196"/>
    </row>
    <row r="489" spans="1:12" ht="18.5" x14ac:dyDescent="0.45">
      <c r="A489" s="192" t="s">
        <v>1832</v>
      </c>
      <c r="B489" s="193" t="s">
        <v>967</v>
      </c>
      <c r="C489" s="374" t="s">
        <v>968</v>
      </c>
      <c r="D489" s="375"/>
      <c r="E489" s="375"/>
      <c r="F489" s="375"/>
      <c r="G489" s="375"/>
      <c r="H489" s="375"/>
      <c r="I489" s="376"/>
      <c r="J489" s="196">
        <f>SUM(H490:H491)</f>
        <v>4</v>
      </c>
      <c r="K489" s="196">
        <f>COUNT(H490:H491)*2</f>
        <v>4</v>
      </c>
      <c r="L489" s="196"/>
    </row>
    <row r="490" spans="1:12" ht="166.5" x14ac:dyDescent="0.45">
      <c r="A490" s="192" t="s">
        <v>1832</v>
      </c>
      <c r="B490" s="193" t="s">
        <v>1322</v>
      </c>
      <c r="C490" s="202"/>
      <c r="D490" s="202" t="s">
        <v>1734</v>
      </c>
      <c r="E490" s="249" t="s">
        <v>1470</v>
      </c>
      <c r="F490" s="232" t="s">
        <v>2075</v>
      </c>
      <c r="G490" s="225" t="s">
        <v>1707</v>
      </c>
      <c r="H490" s="321">
        <v>2</v>
      </c>
      <c r="I490" s="227"/>
      <c r="J490" s="196">
        <f>SUM(H490:H491)</f>
        <v>4</v>
      </c>
      <c r="K490" s="196">
        <f>COUNT(H490:H491)*2</f>
        <v>4</v>
      </c>
      <c r="L490" s="196"/>
    </row>
    <row r="491" spans="1:12" ht="74" x14ac:dyDescent="0.45">
      <c r="A491" s="192" t="s">
        <v>1832</v>
      </c>
      <c r="B491" s="193"/>
      <c r="C491" s="202"/>
      <c r="D491" s="202"/>
      <c r="E491" s="242" t="s">
        <v>2142</v>
      </c>
      <c r="F491" s="224" t="s">
        <v>1788</v>
      </c>
      <c r="G491" s="225" t="s">
        <v>1472</v>
      </c>
      <c r="H491" s="321">
        <v>2</v>
      </c>
      <c r="I491" s="227"/>
      <c r="J491" s="196"/>
      <c r="K491" s="196"/>
      <c r="L491" s="196"/>
    </row>
    <row r="492" spans="1:12" ht="18.5" x14ac:dyDescent="0.45">
      <c r="A492" s="192" t="s">
        <v>1832</v>
      </c>
      <c r="B492" s="193" t="s">
        <v>975</v>
      </c>
      <c r="C492" s="387" t="s">
        <v>976</v>
      </c>
      <c r="D492" s="389"/>
      <c r="E492" s="389"/>
      <c r="F492" s="389"/>
      <c r="G492" s="389"/>
      <c r="H492" s="389"/>
      <c r="I492" s="390"/>
      <c r="J492" s="196">
        <f>SUM(H493:H505)</f>
        <v>12</v>
      </c>
      <c r="K492" s="196">
        <f>COUNT(H493:H505)*2</f>
        <v>12</v>
      </c>
      <c r="L492" s="196"/>
    </row>
    <row r="493" spans="1:12" ht="92.5" x14ac:dyDescent="0.45">
      <c r="A493" s="192" t="s">
        <v>1832</v>
      </c>
      <c r="B493" s="193" t="s">
        <v>1323</v>
      </c>
      <c r="C493" s="263"/>
      <c r="D493" s="202" t="s">
        <v>977</v>
      </c>
      <c r="E493" s="202" t="s">
        <v>978</v>
      </c>
      <c r="F493" s="230" t="s">
        <v>2191</v>
      </c>
      <c r="G493" s="225" t="s">
        <v>1698</v>
      </c>
      <c r="H493" s="321">
        <v>2</v>
      </c>
      <c r="I493" s="227"/>
      <c r="J493" s="196">
        <f>SUM(H493:H505)</f>
        <v>12</v>
      </c>
      <c r="K493" s="196">
        <f>COUNT(H493:H505)*2</f>
        <v>12</v>
      </c>
      <c r="L493" s="196"/>
    </row>
    <row r="494" spans="1:12" ht="37" x14ac:dyDescent="0.45">
      <c r="A494" s="192" t="s">
        <v>1832</v>
      </c>
      <c r="B494" s="193"/>
      <c r="C494" s="263"/>
      <c r="D494" s="263"/>
      <c r="E494" s="322" t="s">
        <v>980</v>
      </c>
      <c r="F494" s="232" t="s">
        <v>1653</v>
      </c>
      <c r="G494" s="225" t="s">
        <v>1472</v>
      </c>
      <c r="H494" s="321">
        <v>2</v>
      </c>
      <c r="I494" s="227"/>
      <c r="J494" s="196"/>
      <c r="K494" s="196"/>
      <c r="L494" s="196"/>
    </row>
    <row r="495" spans="1:12" ht="74" x14ac:dyDescent="0.45">
      <c r="A495" s="192" t="s">
        <v>1832</v>
      </c>
      <c r="B495" s="193"/>
      <c r="C495" s="263"/>
      <c r="D495" s="263"/>
      <c r="E495" s="323" t="s">
        <v>1759</v>
      </c>
      <c r="F495" s="224" t="s">
        <v>2196</v>
      </c>
      <c r="G495" s="225" t="s">
        <v>1760</v>
      </c>
      <c r="H495" s="321">
        <v>2</v>
      </c>
      <c r="I495" s="227"/>
      <c r="J495" s="196"/>
      <c r="K495" s="196"/>
      <c r="L495" s="196"/>
    </row>
    <row r="496" spans="1:12" ht="111" x14ac:dyDescent="0.45">
      <c r="A496" s="192" t="s">
        <v>1833</v>
      </c>
      <c r="B496" s="193"/>
      <c r="C496" s="263"/>
      <c r="D496" s="263"/>
      <c r="E496" s="324" t="s">
        <v>981</v>
      </c>
      <c r="F496" s="232" t="s">
        <v>2192</v>
      </c>
      <c r="G496" s="225" t="s">
        <v>1472</v>
      </c>
      <c r="H496" s="321">
        <v>2</v>
      </c>
      <c r="I496" s="227"/>
      <c r="J496" s="196"/>
      <c r="K496" s="196"/>
      <c r="L496" s="196"/>
    </row>
    <row r="497" spans="1:12" ht="74" x14ac:dyDescent="0.45">
      <c r="A497" s="192" t="s">
        <v>1832</v>
      </c>
      <c r="B497" s="193"/>
      <c r="C497" s="263"/>
      <c r="D497" s="263"/>
      <c r="E497" s="324" t="s">
        <v>983</v>
      </c>
      <c r="F497" s="232" t="s">
        <v>2193</v>
      </c>
      <c r="G497" s="225" t="s">
        <v>1472</v>
      </c>
      <c r="H497" s="321">
        <v>2</v>
      </c>
      <c r="I497" s="227"/>
      <c r="J497" s="196"/>
      <c r="K497" s="196"/>
      <c r="L497" s="196"/>
    </row>
    <row r="498" spans="1:12" ht="37" hidden="1" x14ac:dyDescent="0.45">
      <c r="A498" s="192" t="s">
        <v>1840</v>
      </c>
      <c r="B498" s="193"/>
      <c r="C498" s="263"/>
      <c r="D498" s="263"/>
      <c r="E498" s="324" t="s">
        <v>1651</v>
      </c>
      <c r="F498" s="232" t="s">
        <v>1653</v>
      </c>
      <c r="G498" s="225" t="s">
        <v>1472</v>
      </c>
      <c r="H498" s="321"/>
      <c r="I498" s="227"/>
      <c r="J498" s="196"/>
      <c r="K498" s="196"/>
      <c r="L498" s="196"/>
    </row>
    <row r="499" spans="1:12" ht="37" hidden="1" x14ac:dyDescent="0.45">
      <c r="A499" s="192" t="s">
        <v>1834</v>
      </c>
      <c r="B499" s="193"/>
      <c r="C499" s="263"/>
      <c r="D499" s="263"/>
      <c r="E499" s="324" t="s">
        <v>1652</v>
      </c>
      <c r="F499" s="232" t="s">
        <v>1653</v>
      </c>
      <c r="G499" s="225" t="s">
        <v>1472</v>
      </c>
      <c r="H499" s="321"/>
      <c r="I499" s="227"/>
      <c r="J499" s="196"/>
      <c r="K499" s="196"/>
      <c r="L499" s="196"/>
    </row>
    <row r="500" spans="1:12" ht="37" hidden="1" x14ac:dyDescent="0.45">
      <c r="A500" s="192" t="s">
        <v>1835</v>
      </c>
      <c r="B500" s="193"/>
      <c r="C500" s="263"/>
      <c r="D500" s="263"/>
      <c r="E500" s="324" t="s">
        <v>987</v>
      </c>
      <c r="F500" s="232" t="s">
        <v>1653</v>
      </c>
      <c r="G500" s="225" t="s">
        <v>1472</v>
      </c>
      <c r="H500" s="321"/>
      <c r="I500" s="227"/>
      <c r="J500" s="196"/>
      <c r="K500" s="196"/>
      <c r="L500" s="196"/>
    </row>
    <row r="501" spans="1:12" ht="37" hidden="1" x14ac:dyDescent="0.45">
      <c r="A501" s="192" t="s">
        <v>1836</v>
      </c>
      <c r="B501" s="193"/>
      <c r="C501" s="263"/>
      <c r="D501" s="263"/>
      <c r="E501" s="324" t="s">
        <v>988</v>
      </c>
      <c r="F501" s="232" t="s">
        <v>1653</v>
      </c>
      <c r="G501" s="225" t="s">
        <v>1472</v>
      </c>
      <c r="H501" s="321"/>
      <c r="I501" s="227"/>
      <c r="J501" s="196"/>
      <c r="K501" s="196"/>
      <c r="L501" s="196"/>
    </row>
    <row r="502" spans="1:12" ht="37" hidden="1" x14ac:dyDescent="0.45">
      <c r="A502" s="192" t="s">
        <v>1841</v>
      </c>
      <c r="B502" s="193"/>
      <c r="C502" s="263"/>
      <c r="D502" s="263"/>
      <c r="E502" s="324" t="s">
        <v>989</v>
      </c>
      <c r="F502" s="232" t="s">
        <v>1653</v>
      </c>
      <c r="G502" s="225" t="s">
        <v>1472</v>
      </c>
      <c r="H502" s="321"/>
      <c r="I502" s="227"/>
      <c r="J502" s="196"/>
      <c r="K502" s="196"/>
      <c r="L502" s="196"/>
    </row>
    <row r="503" spans="1:12" ht="37" x14ac:dyDescent="0.45">
      <c r="A503" s="192" t="s">
        <v>1839</v>
      </c>
      <c r="B503" s="193"/>
      <c r="C503" s="263"/>
      <c r="D503" s="263"/>
      <c r="E503" s="325" t="s">
        <v>990</v>
      </c>
      <c r="F503" s="232" t="s">
        <v>1653</v>
      </c>
      <c r="G503" s="225" t="s">
        <v>1472</v>
      </c>
      <c r="H503" s="321">
        <v>2</v>
      </c>
      <c r="I503" s="227"/>
      <c r="J503" s="196"/>
      <c r="K503" s="196"/>
      <c r="L503" s="196"/>
    </row>
    <row r="504" spans="1:12" ht="92.5" hidden="1" x14ac:dyDescent="0.45">
      <c r="A504" s="192" t="s">
        <v>90</v>
      </c>
      <c r="B504" s="193"/>
      <c r="C504" s="263"/>
      <c r="D504" s="263"/>
      <c r="E504" s="323" t="s">
        <v>992</v>
      </c>
      <c r="F504" s="224" t="s">
        <v>2194</v>
      </c>
      <c r="G504" s="235" t="s">
        <v>1472</v>
      </c>
      <c r="H504" s="321"/>
      <c r="I504" s="326" t="s">
        <v>90</v>
      </c>
      <c r="J504" s="196"/>
      <c r="K504" s="196"/>
      <c r="L504" s="196"/>
    </row>
    <row r="505" spans="1:12" ht="92.5" hidden="1" x14ac:dyDescent="0.45">
      <c r="A505" s="192" t="s">
        <v>90</v>
      </c>
      <c r="B505" s="193"/>
      <c r="C505" s="263"/>
      <c r="D505" s="263"/>
      <c r="E505" s="323" t="s">
        <v>994</v>
      </c>
      <c r="F505" s="224" t="s">
        <v>2195</v>
      </c>
      <c r="G505" s="235" t="s">
        <v>1472</v>
      </c>
      <c r="H505" s="321"/>
      <c r="I505" s="326" t="s">
        <v>90</v>
      </c>
      <c r="J505" s="196"/>
      <c r="K505" s="196"/>
      <c r="L505" s="196"/>
    </row>
    <row r="506" spans="1:12" ht="18.5" x14ac:dyDescent="0.45">
      <c r="A506" s="192" t="s">
        <v>1832</v>
      </c>
      <c r="B506" s="193" t="s">
        <v>999</v>
      </c>
      <c r="C506" s="374" t="s">
        <v>1000</v>
      </c>
      <c r="D506" s="375"/>
      <c r="E506" s="375"/>
      <c r="F506" s="375"/>
      <c r="G506" s="375"/>
      <c r="H506" s="375"/>
      <c r="I506" s="376"/>
      <c r="J506" s="196">
        <f>SUM(H507:H514)</f>
        <v>16</v>
      </c>
      <c r="K506" s="196">
        <f>COUNT(H507:H514)*2</f>
        <v>16</v>
      </c>
      <c r="L506" s="196"/>
    </row>
    <row r="507" spans="1:12" ht="74" x14ac:dyDescent="0.45">
      <c r="A507" s="192" t="s">
        <v>1832</v>
      </c>
      <c r="B507" s="193" t="s">
        <v>1325</v>
      </c>
      <c r="C507" s="202"/>
      <c r="D507" s="202" t="s">
        <v>2076</v>
      </c>
      <c r="E507" s="273" t="s">
        <v>2077</v>
      </c>
      <c r="F507" s="296" t="s">
        <v>1003</v>
      </c>
      <c r="G507" s="225" t="s">
        <v>1674</v>
      </c>
      <c r="H507" s="226">
        <v>2</v>
      </c>
      <c r="I507" s="227"/>
      <c r="J507" s="196">
        <f>SUM(H507:H509)</f>
        <v>6</v>
      </c>
      <c r="K507" s="196">
        <f>COUNT(H507:H509)*2</f>
        <v>6</v>
      </c>
      <c r="L507" s="196"/>
    </row>
    <row r="508" spans="1:12" ht="74" x14ac:dyDescent="0.45">
      <c r="A508" s="192" t="s">
        <v>1832</v>
      </c>
      <c r="B508" s="193"/>
      <c r="C508" s="202"/>
      <c r="D508" s="202"/>
      <c r="E508" s="273" t="s">
        <v>2078</v>
      </c>
      <c r="F508" s="296" t="s">
        <v>1991</v>
      </c>
      <c r="G508" s="225" t="s">
        <v>1472</v>
      </c>
      <c r="H508" s="226">
        <v>2</v>
      </c>
      <c r="I508" s="227"/>
      <c r="J508" s="196"/>
      <c r="K508" s="196"/>
      <c r="L508" s="196"/>
    </row>
    <row r="509" spans="1:12" ht="37" x14ac:dyDescent="0.45">
      <c r="A509" s="192" t="s">
        <v>1832</v>
      </c>
      <c r="B509" s="193"/>
      <c r="C509" s="202"/>
      <c r="D509" s="202"/>
      <c r="E509" s="259" t="s">
        <v>1006</v>
      </c>
      <c r="F509" s="306" t="s">
        <v>1007</v>
      </c>
      <c r="G509" s="262" t="s">
        <v>1472</v>
      </c>
      <c r="H509" s="226">
        <v>2</v>
      </c>
      <c r="I509" s="227"/>
      <c r="J509" s="196"/>
      <c r="K509" s="196"/>
      <c r="L509" s="196"/>
    </row>
    <row r="510" spans="1:12" ht="37" x14ac:dyDescent="0.45">
      <c r="A510" s="192" t="s">
        <v>1832</v>
      </c>
      <c r="B510" s="193" t="s">
        <v>1326</v>
      </c>
      <c r="C510" s="202"/>
      <c r="D510" s="202" t="s">
        <v>1008</v>
      </c>
      <c r="E510" s="242" t="s">
        <v>1009</v>
      </c>
      <c r="F510" s="224" t="s">
        <v>1831</v>
      </c>
      <c r="G510" s="225" t="s">
        <v>1472</v>
      </c>
      <c r="H510" s="226">
        <v>2</v>
      </c>
      <c r="I510" s="227"/>
      <c r="J510" s="196">
        <f>SUM(H510:H511)</f>
        <v>4</v>
      </c>
      <c r="K510" s="196">
        <f>COUNT(H510:H511)*2</f>
        <v>4</v>
      </c>
      <c r="L510" s="196"/>
    </row>
    <row r="511" spans="1:12" ht="37" x14ac:dyDescent="0.45">
      <c r="A511" s="192" t="s">
        <v>1832</v>
      </c>
      <c r="B511" s="193"/>
      <c r="C511" s="202"/>
      <c r="D511" s="202"/>
      <c r="E511" s="242" t="s">
        <v>1011</v>
      </c>
      <c r="F511" s="224" t="s">
        <v>1654</v>
      </c>
      <c r="G511" s="225" t="s">
        <v>1472</v>
      </c>
      <c r="H511" s="226">
        <v>2</v>
      </c>
      <c r="I511" s="227"/>
      <c r="J511" s="196"/>
      <c r="K511" s="196"/>
      <c r="L511" s="196"/>
    </row>
    <row r="512" spans="1:12" ht="92.5" x14ac:dyDescent="0.45">
      <c r="A512" s="192" t="s">
        <v>1832</v>
      </c>
      <c r="B512" s="193" t="s">
        <v>1327</v>
      </c>
      <c r="C512" s="202"/>
      <c r="D512" s="202" t="s">
        <v>1013</v>
      </c>
      <c r="E512" s="242" t="s">
        <v>1014</v>
      </c>
      <c r="F512" s="238" t="s">
        <v>1765</v>
      </c>
      <c r="G512" s="225" t="s">
        <v>1472</v>
      </c>
      <c r="H512" s="226">
        <v>2</v>
      </c>
      <c r="I512" s="227"/>
      <c r="J512" s="196">
        <f>SUM(H512:H514)</f>
        <v>6</v>
      </c>
      <c r="K512" s="196">
        <f>COUNT(H512:H514)*2</f>
        <v>6</v>
      </c>
      <c r="L512" s="196"/>
    </row>
    <row r="513" spans="1:12" ht="37" x14ac:dyDescent="0.45">
      <c r="A513" s="192" t="s">
        <v>1832</v>
      </c>
      <c r="B513" s="193"/>
      <c r="C513" s="202"/>
      <c r="D513" s="202"/>
      <c r="E513" s="242" t="s">
        <v>1015</v>
      </c>
      <c r="F513" s="296" t="s">
        <v>1016</v>
      </c>
      <c r="G513" s="225" t="s">
        <v>1698</v>
      </c>
      <c r="H513" s="226">
        <v>2</v>
      </c>
      <c r="I513" s="227"/>
      <c r="J513" s="327" t="s">
        <v>402</v>
      </c>
      <c r="K513" s="196"/>
      <c r="L513" s="196"/>
    </row>
    <row r="514" spans="1:12" ht="55.5" x14ac:dyDescent="0.45">
      <c r="A514" s="192" t="s">
        <v>1832</v>
      </c>
      <c r="B514" s="193"/>
      <c r="C514" s="202"/>
      <c r="D514" s="202"/>
      <c r="E514" s="208" t="s">
        <v>2079</v>
      </c>
      <c r="F514" s="296" t="s">
        <v>1018</v>
      </c>
      <c r="G514" s="225" t="s">
        <v>1698</v>
      </c>
      <c r="H514" s="226">
        <v>2</v>
      </c>
      <c r="I514" s="227"/>
      <c r="J514" s="196"/>
      <c r="K514" s="196"/>
      <c r="L514" s="196"/>
    </row>
    <row r="515" spans="1:12" ht="18.5" x14ac:dyDescent="0.45">
      <c r="A515" s="192" t="s">
        <v>1832</v>
      </c>
      <c r="B515" s="193" t="s">
        <v>1019</v>
      </c>
      <c r="C515" s="374" t="s">
        <v>1020</v>
      </c>
      <c r="D515" s="375"/>
      <c r="E515" s="375"/>
      <c r="F515" s="375"/>
      <c r="G515" s="375"/>
      <c r="H515" s="375"/>
      <c r="I515" s="376"/>
      <c r="J515" s="196">
        <f>SUM(H516:H517)</f>
        <v>4</v>
      </c>
      <c r="K515" s="196">
        <f>COUNT(H516:H517)*2</f>
        <v>4</v>
      </c>
      <c r="L515" s="196"/>
    </row>
    <row r="516" spans="1:12" ht="55.5" x14ac:dyDescent="0.45">
      <c r="A516" s="192" t="s">
        <v>1832</v>
      </c>
      <c r="B516" s="193" t="s">
        <v>1328</v>
      </c>
      <c r="C516" s="230"/>
      <c r="D516" s="202" t="s">
        <v>1021</v>
      </c>
      <c r="E516" s="208" t="s">
        <v>1022</v>
      </c>
      <c r="F516" s="232" t="s">
        <v>1023</v>
      </c>
      <c r="G516" s="225" t="s">
        <v>1472</v>
      </c>
      <c r="H516" s="247">
        <v>2</v>
      </c>
      <c r="I516" s="227"/>
      <c r="J516" s="196">
        <f>SUM(H516:H517)</f>
        <v>4</v>
      </c>
      <c r="K516" s="196">
        <f>COUNT(H516:H517)*2</f>
        <v>4</v>
      </c>
      <c r="L516" s="196"/>
    </row>
    <row r="517" spans="1:12" ht="55.5" x14ac:dyDescent="0.45">
      <c r="A517" s="192" t="s">
        <v>1832</v>
      </c>
      <c r="B517" s="193"/>
      <c r="C517" s="202"/>
      <c r="D517" s="202"/>
      <c r="E517" s="208" t="s">
        <v>2080</v>
      </c>
      <c r="F517" s="232" t="s">
        <v>1025</v>
      </c>
      <c r="G517" s="225" t="s">
        <v>1472</v>
      </c>
      <c r="H517" s="247">
        <v>2</v>
      </c>
      <c r="I517" s="227"/>
      <c r="J517" s="196"/>
      <c r="K517" s="196"/>
      <c r="L517" s="196"/>
    </row>
    <row r="518" spans="1:12" ht="18.5" x14ac:dyDescent="0.45">
      <c r="A518" s="192" t="s">
        <v>1832</v>
      </c>
      <c r="B518" s="193"/>
      <c r="C518" s="191"/>
      <c r="D518" s="368" t="s">
        <v>1027</v>
      </c>
      <c r="E518" s="369"/>
      <c r="F518" s="369"/>
      <c r="G518" s="369"/>
      <c r="H518" s="369"/>
      <c r="I518" s="370"/>
      <c r="J518" s="196">
        <f>J519+J528+J536+J547</f>
        <v>54</v>
      </c>
      <c r="K518" s="196">
        <f>K519+K528+K536+K547</f>
        <v>54</v>
      </c>
      <c r="L518" s="198">
        <f>J518/K518</f>
        <v>1</v>
      </c>
    </row>
    <row r="519" spans="1:12" ht="18.5" x14ac:dyDescent="0.45">
      <c r="A519" s="192" t="s">
        <v>1832</v>
      </c>
      <c r="B519" s="193" t="s">
        <v>1028</v>
      </c>
      <c r="C519" s="374" t="s">
        <v>1992</v>
      </c>
      <c r="D519" s="375"/>
      <c r="E519" s="375"/>
      <c r="F519" s="375"/>
      <c r="G519" s="375"/>
      <c r="H519" s="375"/>
      <c r="I519" s="376"/>
      <c r="J519" s="196">
        <f>SUM(H520:H527)</f>
        <v>14</v>
      </c>
      <c r="K519" s="196">
        <f>COUNT(H520:H527)*2</f>
        <v>14</v>
      </c>
      <c r="L519" s="196"/>
    </row>
    <row r="520" spans="1:12" ht="55.5" x14ac:dyDescent="0.45">
      <c r="A520" s="192" t="s">
        <v>1832</v>
      </c>
      <c r="B520" s="193" t="s">
        <v>1329</v>
      </c>
      <c r="C520" s="202"/>
      <c r="D520" s="202" t="s">
        <v>1735</v>
      </c>
      <c r="E520" s="242" t="s">
        <v>1060</v>
      </c>
      <c r="F520" s="242" t="s">
        <v>1061</v>
      </c>
      <c r="G520" s="262" t="s">
        <v>1472</v>
      </c>
      <c r="H520" s="226">
        <v>2</v>
      </c>
      <c r="I520" s="227"/>
      <c r="J520" s="196">
        <f>SUM(H520:H522)</f>
        <v>6</v>
      </c>
      <c r="K520" s="196">
        <f>COUNT(H520:H522)*2</f>
        <v>6</v>
      </c>
      <c r="L520" s="196"/>
    </row>
    <row r="521" spans="1:12" ht="55.5" x14ac:dyDescent="0.45">
      <c r="A521" s="192" t="s">
        <v>1832</v>
      </c>
      <c r="B521" s="193"/>
      <c r="C521" s="202"/>
      <c r="D521" s="202"/>
      <c r="E521" s="259" t="s">
        <v>1464</v>
      </c>
      <c r="F521" s="242" t="s">
        <v>1061</v>
      </c>
      <c r="G521" s="262" t="s">
        <v>1472</v>
      </c>
      <c r="H521" s="226">
        <v>2</v>
      </c>
      <c r="I521" s="227"/>
      <c r="J521" s="196"/>
      <c r="K521" s="196"/>
      <c r="L521" s="196"/>
    </row>
    <row r="522" spans="1:12" ht="55.5" x14ac:dyDescent="0.45">
      <c r="A522" s="192" t="s">
        <v>1832</v>
      </c>
      <c r="B522" s="193"/>
      <c r="C522" s="202"/>
      <c r="D522" s="202"/>
      <c r="E522" s="208" t="s">
        <v>1063</v>
      </c>
      <c r="F522" s="208" t="s">
        <v>1655</v>
      </c>
      <c r="G522" s="262" t="s">
        <v>1472</v>
      </c>
      <c r="H522" s="226">
        <v>2</v>
      </c>
      <c r="I522" s="227"/>
      <c r="J522" s="196"/>
      <c r="K522" s="196"/>
      <c r="L522" s="196"/>
    </row>
    <row r="523" spans="1:12" ht="37" hidden="1" x14ac:dyDescent="0.45">
      <c r="A523" s="192" t="s">
        <v>90</v>
      </c>
      <c r="B523" s="193"/>
      <c r="C523" s="202"/>
      <c r="D523" s="202"/>
      <c r="E523" s="208" t="s">
        <v>1065</v>
      </c>
      <c r="F523" s="208"/>
      <c r="G523" s="262" t="s">
        <v>1472</v>
      </c>
      <c r="H523" s="226"/>
      <c r="I523" s="209" t="s">
        <v>2145</v>
      </c>
      <c r="J523" s="196">
        <f>SUM(H523)</f>
        <v>0</v>
      </c>
      <c r="K523" s="196">
        <f>COUNT(H523)*2</f>
        <v>0</v>
      </c>
      <c r="L523" s="196"/>
    </row>
    <row r="524" spans="1:12" ht="74" x14ac:dyDescent="0.45">
      <c r="A524" s="192" t="s">
        <v>1833</v>
      </c>
      <c r="B524" s="193"/>
      <c r="C524" s="202"/>
      <c r="D524" s="202"/>
      <c r="E524" s="210" t="s">
        <v>1465</v>
      </c>
      <c r="F524" s="202" t="s">
        <v>1656</v>
      </c>
      <c r="G524" s="203" t="s">
        <v>1472</v>
      </c>
      <c r="H524" s="226">
        <v>2</v>
      </c>
      <c r="I524" s="227" t="s">
        <v>2146</v>
      </c>
      <c r="J524" s="196">
        <f>SUM(H524:H527)</f>
        <v>8</v>
      </c>
      <c r="K524" s="196">
        <f>COUNT(H524:H527)*2</f>
        <v>8</v>
      </c>
      <c r="L524" s="196"/>
    </row>
    <row r="525" spans="1:12" ht="74" x14ac:dyDescent="0.45">
      <c r="A525" s="192" t="s">
        <v>1833</v>
      </c>
      <c r="B525" s="193"/>
      <c r="C525" s="202"/>
      <c r="D525" s="202"/>
      <c r="E525" s="208" t="s">
        <v>1063</v>
      </c>
      <c r="F525" s="202" t="s">
        <v>1656</v>
      </c>
      <c r="G525" s="203" t="s">
        <v>1472</v>
      </c>
      <c r="H525" s="226">
        <v>2</v>
      </c>
      <c r="I525" s="227"/>
      <c r="J525" s="196"/>
      <c r="K525" s="196"/>
      <c r="L525" s="196"/>
    </row>
    <row r="526" spans="1:12" ht="74" x14ac:dyDescent="0.45">
      <c r="A526" s="192" t="s">
        <v>1833</v>
      </c>
      <c r="B526" s="193"/>
      <c r="C526" s="202"/>
      <c r="D526" s="202"/>
      <c r="E526" s="202" t="s">
        <v>1069</v>
      </c>
      <c r="F526" s="202" t="s">
        <v>1656</v>
      </c>
      <c r="G526" s="203" t="s">
        <v>1472</v>
      </c>
      <c r="H526" s="226">
        <v>2</v>
      </c>
      <c r="I526" s="227"/>
      <c r="J526" s="196"/>
      <c r="K526" s="196"/>
      <c r="L526" s="196"/>
    </row>
    <row r="527" spans="1:12" ht="74" x14ac:dyDescent="0.45">
      <c r="A527" s="192" t="s">
        <v>1833</v>
      </c>
      <c r="B527" s="193"/>
      <c r="C527" s="202"/>
      <c r="D527" s="202"/>
      <c r="E527" s="210" t="s">
        <v>1466</v>
      </c>
      <c r="F527" s="202" t="s">
        <v>1656</v>
      </c>
      <c r="G527" s="203" t="s">
        <v>1472</v>
      </c>
      <c r="H527" s="226">
        <v>2</v>
      </c>
      <c r="I527" s="227"/>
      <c r="J527" s="196"/>
      <c r="K527" s="196"/>
      <c r="L527" s="196"/>
    </row>
    <row r="528" spans="1:12" ht="18.5" x14ac:dyDescent="0.45">
      <c r="A528" s="192" t="s">
        <v>1832</v>
      </c>
      <c r="B528" s="193" t="s">
        <v>1033</v>
      </c>
      <c r="C528" s="374" t="s">
        <v>1993</v>
      </c>
      <c r="D528" s="375"/>
      <c r="E528" s="375"/>
      <c r="F528" s="375"/>
      <c r="G528" s="375"/>
      <c r="H528" s="375"/>
      <c r="I528" s="376"/>
      <c r="J528" s="196">
        <f>SUM(H529:H535)</f>
        <v>14</v>
      </c>
      <c r="K528" s="196">
        <f>COUNT(H529:H535)*2</f>
        <v>14</v>
      </c>
      <c r="L528" s="196"/>
    </row>
    <row r="529" spans="1:12" ht="37" x14ac:dyDescent="0.45">
      <c r="A529" s="192" t="s">
        <v>1832</v>
      </c>
      <c r="B529" s="193" t="s">
        <v>1332</v>
      </c>
      <c r="C529" s="202"/>
      <c r="D529" s="202" t="s">
        <v>1035</v>
      </c>
      <c r="E529" s="202" t="s">
        <v>1076</v>
      </c>
      <c r="F529" s="252"/>
      <c r="G529" s="203" t="s">
        <v>1472</v>
      </c>
      <c r="H529" s="226">
        <v>2</v>
      </c>
      <c r="I529" s="227"/>
      <c r="J529" s="196">
        <f>SUM(H529)</f>
        <v>2</v>
      </c>
      <c r="K529" s="196">
        <f>COUNT(H529)*2</f>
        <v>2</v>
      </c>
      <c r="L529" s="196"/>
    </row>
    <row r="530" spans="1:12" ht="37" x14ac:dyDescent="0.45">
      <c r="A530" s="192" t="s">
        <v>1832</v>
      </c>
      <c r="B530" s="193"/>
      <c r="C530" s="202"/>
      <c r="D530" s="202"/>
      <c r="E530" s="202" t="s">
        <v>1077</v>
      </c>
      <c r="F530" s="252"/>
      <c r="G530" s="203" t="s">
        <v>1472</v>
      </c>
      <c r="H530" s="226">
        <v>2</v>
      </c>
      <c r="I530" s="227"/>
      <c r="J530" s="196">
        <f t="shared" ref="J530" si="0">SUM(H530)</f>
        <v>2</v>
      </c>
      <c r="K530" s="196">
        <f t="shared" ref="K530:K532" si="1">COUNT(H530)*2</f>
        <v>2</v>
      </c>
      <c r="L530" s="196"/>
    </row>
    <row r="531" spans="1:12" ht="18.5" x14ac:dyDescent="0.45">
      <c r="A531" s="192" t="s">
        <v>1833</v>
      </c>
      <c r="B531" s="193"/>
      <c r="C531" s="202"/>
      <c r="D531" s="202"/>
      <c r="E531" s="202" t="s">
        <v>1741</v>
      </c>
      <c r="F531" s="252"/>
      <c r="G531" s="203" t="s">
        <v>1472</v>
      </c>
      <c r="H531" s="226">
        <v>2</v>
      </c>
      <c r="I531" s="227"/>
      <c r="J531" s="196">
        <f>SUM(H531)</f>
        <v>2</v>
      </c>
      <c r="K531" s="196">
        <f t="shared" si="1"/>
        <v>2</v>
      </c>
      <c r="L531" s="196"/>
    </row>
    <row r="532" spans="1:12" ht="37" x14ac:dyDescent="0.45">
      <c r="A532" s="192" t="s">
        <v>1832</v>
      </c>
      <c r="B532" s="193"/>
      <c r="C532" s="202"/>
      <c r="D532" s="202"/>
      <c r="E532" s="202" t="s">
        <v>1078</v>
      </c>
      <c r="F532" s="202" t="s">
        <v>1079</v>
      </c>
      <c r="G532" s="203" t="s">
        <v>1472</v>
      </c>
      <c r="H532" s="226">
        <v>2</v>
      </c>
      <c r="I532" s="227"/>
      <c r="J532" s="196">
        <f>SUM(H532)</f>
        <v>2</v>
      </c>
      <c r="K532" s="196">
        <f t="shared" si="1"/>
        <v>2</v>
      </c>
      <c r="L532" s="196"/>
    </row>
    <row r="533" spans="1:12" ht="37" x14ac:dyDescent="0.45">
      <c r="A533" s="192" t="s">
        <v>1832</v>
      </c>
      <c r="B533" s="193"/>
      <c r="C533" s="202"/>
      <c r="D533" s="202"/>
      <c r="E533" s="202" t="s">
        <v>1467</v>
      </c>
      <c r="F533" s="202" t="s">
        <v>1079</v>
      </c>
      <c r="G533" s="203" t="s">
        <v>1472</v>
      </c>
      <c r="H533" s="226">
        <v>2</v>
      </c>
      <c r="I533" s="217"/>
      <c r="J533" s="196">
        <f>SUM(H533)</f>
        <v>2</v>
      </c>
      <c r="K533" s="196">
        <f>COUNT(H533)*2</f>
        <v>2</v>
      </c>
      <c r="L533" s="196"/>
    </row>
    <row r="534" spans="1:12" ht="37" x14ac:dyDescent="0.45">
      <c r="A534" s="192" t="s">
        <v>1832</v>
      </c>
      <c r="B534" s="193"/>
      <c r="C534" s="202"/>
      <c r="D534" s="202"/>
      <c r="E534" s="202" t="s">
        <v>1081</v>
      </c>
      <c r="F534" s="252"/>
      <c r="G534" s="203" t="s">
        <v>1472</v>
      </c>
      <c r="H534" s="226">
        <v>2</v>
      </c>
      <c r="I534" s="227"/>
      <c r="J534" s="196"/>
      <c r="K534" s="196"/>
      <c r="L534" s="196"/>
    </row>
    <row r="535" spans="1:12" ht="37" x14ac:dyDescent="0.45">
      <c r="A535" s="192" t="s">
        <v>1832</v>
      </c>
      <c r="B535" s="193"/>
      <c r="C535" s="202"/>
      <c r="D535" s="202"/>
      <c r="E535" s="210" t="s">
        <v>1462</v>
      </c>
      <c r="F535" s="253"/>
      <c r="G535" s="203" t="s">
        <v>1472</v>
      </c>
      <c r="H535" s="226">
        <v>2</v>
      </c>
      <c r="I535" s="227"/>
      <c r="J535" s="196"/>
      <c r="K535" s="196"/>
      <c r="L535" s="196"/>
    </row>
    <row r="536" spans="1:12" ht="18.5" x14ac:dyDescent="0.45">
      <c r="A536" s="192" t="s">
        <v>1832</v>
      </c>
      <c r="B536" s="193" t="s">
        <v>1038</v>
      </c>
      <c r="C536" s="374" t="s">
        <v>1994</v>
      </c>
      <c r="D536" s="375"/>
      <c r="E536" s="375"/>
      <c r="F536" s="375"/>
      <c r="G536" s="375"/>
      <c r="H536" s="375"/>
      <c r="I536" s="376"/>
      <c r="J536" s="196">
        <f>SUM(H537:H546)</f>
        <v>20</v>
      </c>
      <c r="K536" s="196">
        <f>COUNT(H537:H546)*2</f>
        <v>20</v>
      </c>
      <c r="L536" s="196"/>
    </row>
    <row r="537" spans="1:12" ht="37" x14ac:dyDescent="0.45">
      <c r="A537" s="192" t="s">
        <v>1832</v>
      </c>
      <c r="B537" s="193" t="s">
        <v>1335</v>
      </c>
      <c r="C537" s="202"/>
      <c r="D537" s="202" t="s">
        <v>1040</v>
      </c>
      <c r="E537" s="202" t="s">
        <v>1736</v>
      </c>
      <c r="F537" s="252"/>
      <c r="G537" s="203" t="s">
        <v>1472</v>
      </c>
      <c r="H537" s="226">
        <v>2</v>
      </c>
      <c r="I537" s="227"/>
      <c r="J537" s="196">
        <f>SUM(H537+H541)</f>
        <v>4</v>
      </c>
      <c r="K537" s="196">
        <f>COUNT(H537,H541)*2</f>
        <v>4</v>
      </c>
      <c r="L537" s="196"/>
    </row>
    <row r="538" spans="1:12" ht="18.5" x14ac:dyDescent="0.45">
      <c r="A538" s="192" t="s">
        <v>1832</v>
      </c>
      <c r="B538" s="193"/>
      <c r="C538" s="202"/>
      <c r="D538" s="202"/>
      <c r="E538" s="252" t="s">
        <v>1737</v>
      </c>
      <c r="F538" s="252"/>
      <c r="G538" s="203" t="s">
        <v>1472</v>
      </c>
      <c r="H538" s="226">
        <v>2</v>
      </c>
      <c r="I538" s="328"/>
      <c r="J538" s="196">
        <f>SUM(H538:H539)</f>
        <v>4</v>
      </c>
      <c r="K538" s="196">
        <f>COUNT(H538:H539)*2</f>
        <v>4</v>
      </c>
      <c r="L538" s="196"/>
    </row>
    <row r="539" spans="1:12" ht="37" x14ac:dyDescent="0.45">
      <c r="A539" s="192" t="s">
        <v>1832</v>
      </c>
      <c r="B539" s="193"/>
      <c r="C539" s="202"/>
      <c r="D539" s="202"/>
      <c r="E539" s="202" t="s">
        <v>1738</v>
      </c>
      <c r="F539" s="252"/>
      <c r="G539" s="203" t="s">
        <v>1472</v>
      </c>
      <c r="H539" s="226">
        <v>2</v>
      </c>
      <c r="I539" s="328"/>
      <c r="J539" s="196"/>
      <c r="K539" s="196"/>
      <c r="L539" s="196"/>
    </row>
    <row r="540" spans="1:12" ht="18.5" x14ac:dyDescent="0.45">
      <c r="A540" s="192" t="s">
        <v>1832</v>
      </c>
      <c r="B540" s="193"/>
      <c r="C540" s="202"/>
      <c r="D540" s="202"/>
      <c r="E540" s="210" t="s">
        <v>1740</v>
      </c>
      <c r="F540" s="253"/>
      <c r="G540" s="203" t="s">
        <v>1472</v>
      </c>
      <c r="H540" s="226">
        <v>2</v>
      </c>
      <c r="I540" s="328"/>
      <c r="J540" s="196"/>
      <c r="K540" s="196"/>
      <c r="L540" s="196"/>
    </row>
    <row r="541" spans="1:12" ht="37" x14ac:dyDescent="0.45">
      <c r="A541" s="192" t="s">
        <v>1832</v>
      </c>
      <c r="B541" s="193"/>
      <c r="C541" s="202"/>
      <c r="D541" s="202"/>
      <c r="E541" s="202" t="s">
        <v>1739</v>
      </c>
      <c r="F541" s="252"/>
      <c r="G541" s="203" t="s">
        <v>1472</v>
      </c>
      <c r="H541" s="226">
        <v>2</v>
      </c>
      <c r="I541" s="328"/>
      <c r="J541" s="196"/>
      <c r="K541" s="196"/>
      <c r="L541" s="196"/>
    </row>
    <row r="542" spans="1:12" ht="37" x14ac:dyDescent="0.45">
      <c r="A542" s="192" t="s">
        <v>1832</v>
      </c>
      <c r="B542" s="193"/>
      <c r="C542" s="202"/>
      <c r="D542" s="202"/>
      <c r="E542" s="202" t="s">
        <v>1085</v>
      </c>
      <c r="F542" s="252"/>
      <c r="G542" s="203" t="s">
        <v>1472</v>
      </c>
      <c r="H542" s="226">
        <v>2</v>
      </c>
      <c r="I542" s="329"/>
      <c r="J542" s="196">
        <f>SUM(H542)</f>
        <v>2</v>
      </c>
      <c r="K542" s="196">
        <f>COUNT(H542)*2</f>
        <v>2</v>
      </c>
      <c r="L542" s="196"/>
    </row>
    <row r="543" spans="1:12" ht="37" x14ac:dyDescent="0.45">
      <c r="A543" s="192" t="s">
        <v>1833</v>
      </c>
      <c r="B543" s="193"/>
      <c r="C543" s="202"/>
      <c r="D543" s="202"/>
      <c r="E543" s="202" t="s">
        <v>1088</v>
      </c>
      <c r="F543" s="252"/>
      <c r="G543" s="203" t="s">
        <v>1472</v>
      </c>
      <c r="H543" s="226">
        <v>2</v>
      </c>
      <c r="I543" s="328"/>
      <c r="J543" s="196">
        <f>SUM(H543:H546)</f>
        <v>8</v>
      </c>
      <c r="K543" s="196">
        <f>COUNT(H543:H546)*2</f>
        <v>8</v>
      </c>
      <c r="L543" s="196"/>
    </row>
    <row r="544" spans="1:12" ht="37" x14ac:dyDescent="0.45">
      <c r="A544" s="192" t="s">
        <v>1833</v>
      </c>
      <c r="B544" s="193"/>
      <c r="C544" s="202"/>
      <c r="D544" s="202"/>
      <c r="E544" s="202" t="s">
        <v>1089</v>
      </c>
      <c r="F544" s="252"/>
      <c r="G544" s="203" t="s">
        <v>1472</v>
      </c>
      <c r="H544" s="226">
        <v>2</v>
      </c>
      <c r="I544" s="227"/>
      <c r="J544" s="196"/>
      <c r="K544" s="196"/>
      <c r="L544" s="196"/>
    </row>
    <row r="545" spans="1:12" ht="55.5" x14ac:dyDescent="0.45">
      <c r="A545" s="192" t="s">
        <v>1833</v>
      </c>
      <c r="B545" s="193"/>
      <c r="C545" s="202"/>
      <c r="D545" s="202"/>
      <c r="E545" s="202" t="s">
        <v>1090</v>
      </c>
      <c r="F545" s="252"/>
      <c r="G545" s="203" t="s">
        <v>1472</v>
      </c>
      <c r="H545" s="226">
        <v>2</v>
      </c>
      <c r="I545" s="227"/>
      <c r="J545" s="196"/>
      <c r="K545" s="196"/>
      <c r="L545" s="196"/>
    </row>
    <row r="546" spans="1:12" ht="55.5" x14ac:dyDescent="0.45">
      <c r="A546" s="192" t="s">
        <v>1833</v>
      </c>
      <c r="B546" s="193"/>
      <c r="C546" s="202"/>
      <c r="D546" s="202"/>
      <c r="E546" s="202" t="s">
        <v>1657</v>
      </c>
      <c r="F546" s="252"/>
      <c r="G546" s="203" t="s">
        <v>1472</v>
      </c>
      <c r="H546" s="226">
        <v>2</v>
      </c>
      <c r="I546" s="227"/>
      <c r="J546" s="196"/>
      <c r="K546" s="196"/>
      <c r="L546" s="196"/>
    </row>
    <row r="547" spans="1:12" ht="18.5" x14ac:dyDescent="0.45">
      <c r="A547" s="192" t="s">
        <v>1832</v>
      </c>
      <c r="B547" s="193" t="s">
        <v>1043</v>
      </c>
      <c r="C547" s="374" t="s">
        <v>1995</v>
      </c>
      <c r="D547" s="375"/>
      <c r="E547" s="375"/>
      <c r="F547" s="375"/>
      <c r="G547" s="375"/>
      <c r="H547" s="375"/>
      <c r="I547" s="376"/>
      <c r="J547" s="196">
        <f>SUM(H548:H550)</f>
        <v>6</v>
      </c>
      <c r="K547" s="196">
        <f>COUNT(H548:H550)*2</f>
        <v>6</v>
      </c>
      <c r="L547" s="196"/>
    </row>
    <row r="548" spans="1:12" ht="92.5" x14ac:dyDescent="0.45">
      <c r="A548" s="192" t="s">
        <v>1832</v>
      </c>
      <c r="B548" s="193" t="s">
        <v>1338</v>
      </c>
      <c r="C548" s="202"/>
      <c r="D548" s="202" t="s">
        <v>1092</v>
      </c>
      <c r="E548" s="242" t="s">
        <v>1045</v>
      </c>
      <c r="F548" s="242" t="s">
        <v>2224</v>
      </c>
      <c r="G548" s="203" t="s">
        <v>1472</v>
      </c>
      <c r="H548" s="226">
        <v>2</v>
      </c>
      <c r="I548" s="227"/>
      <c r="J548" s="196"/>
      <c r="K548" s="196"/>
      <c r="L548" s="196"/>
    </row>
    <row r="549" spans="1:12" ht="92.5" x14ac:dyDescent="0.45">
      <c r="A549" s="192" t="s">
        <v>1832</v>
      </c>
      <c r="B549" s="193"/>
      <c r="C549" s="202"/>
      <c r="D549" s="202"/>
      <c r="E549" s="242" t="s">
        <v>1047</v>
      </c>
      <c r="F549" s="242" t="s">
        <v>2224</v>
      </c>
      <c r="G549" s="203" t="s">
        <v>1472</v>
      </c>
      <c r="H549" s="226">
        <v>2</v>
      </c>
      <c r="I549" s="301"/>
      <c r="J549" s="196"/>
      <c r="K549" s="196"/>
      <c r="L549" s="196"/>
    </row>
    <row r="550" spans="1:12" ht="74" x14ac:dyDescent="0.45">
      <c r="A550" s="192" t="s">
        <v>1833</v>
      </c>
      <c r="B550" s="193"/>
      <c r="C550" s="202"/>
      <c r="D550" s="202"/>
      <c r="E550" s="202" t="s">
        <v>1471</v>
      </c>
      <c r="F550" s="252" t="s">
        <v>1094</v>
      </c>
      <c r="G550" s="203" t="s">
        <v>1472</v>
      </c>
      <c r="H550" s="226">
        <v>2</v>
      </c>
      <c r="I550" s="227"/>
      <c r="J550" s="196">
        <f>SUM(H550)</f>
        <v>2</v>
      </c>
      <c r="K550" s="196">
        <f>COUNT(H550)*2</f>
        <v>2</v>
      </c>
      <c r="L550" s="196"/>
    </row>
    <row r="551" spans="1:12" x14ac:dyDescent="0.35">
      <c r="A551" s="124"/>
      <c r="B551" s="117"/>
      <c r="C551" s="117"/>
      <c r="D551" s="117"/>
      <c r="E551" s="178"/>
      <c r="F551" s="178"/>
      <c r="G551" s="179"/>
      <c r="I551" s="124"/>
    </row>
    <row r="552" spans="1:12" x14ac:dyDescent="0.35">
      <c r="A552" s="124"/>
      <c r="B552" s="186"/>
      <c r="C552" s="186"/>
      <c r="D552" s="186"/>
      <c r="E552" s="187"/>
      <c r="F552" s="187"/>
      <c r="G552" s="188"/>
      <c r="H552" s="189"/>
      <c r="I552" s="124"/>
    </row>
    <row r="553" spans="1:12" x14ac:dyDescent="0.35">
      <c r="A553" s="124"/>
      <c r="B553" s="186"/>
      <c r="C553" s="186"/>
      <c r="D553" s="186"/>
      <c r="E553" s="187"/>
      <c r="F553" s="187"/>
      <c r="G553" s="188"/>
      <c r="H553" s="189"/>
      <c r="I553" s="172"/>
    </row>
    <row r="554" spans="1:12" x14ac:dyDescent="0.35">
      <c r="A554" s="124"/>
      <c r="B554" s="186"/>
      <c r="C554" s="186"/>
      <c r="D554" s="186"/>
      <c r="E554" s="187"/>
      <c r="F554" s="187"/>
      <c r="G554" s="188"/>
      <c r="H554" s="189"/>
      <c r="I554" s="172"/>
    </row>
    <row r="555" spans="1:12" x14ac:dyDescent="0.35">
      <c r="A555" s="124"/>
      <c r="C555" s="79"/>
      <c r="D555" s="79"/>
      <c r="E555" s="173"/>
      <c r="F555" s="173"/>
      <c r="G555" s="174"/>
      <c r="H555" s="175"/>
      <c r="I555" s="172"/>
    </row>
    <row r="556" spans="1:12" x14ac:dyDescent="0.35">
      <c r="A556" s="124"/>
      <c r="C556" s="79"/>
      <c r="D556" s="79" t="s">
        <v>1854</v>
      </c>
      <c r="E556" s="173" t="s">
        <v>1855</v>
      </c>
      <c r="F556" s="173" t="s">
        <v>1856</v>
      </c>
      <c r="G556" s="174"/>
      <c r="H556" s="175"/>
      <c r="I556" s="190"/>
    </row>
    <row r="557" spans="1:12" x14ac:dyDescent="0.35">
      <c r="A557" s="124"/>
      <c r="C557" s="79" t="s">
        <v>1846</v>
      </c>
      <c r="D557" s="337">
        <f>J14</f>
        <v>76</v>
      </c>
      <c r="E557" s="337">
        <f>K14</f>
        <v>76</v>
      </c>
      <c r="F557" s="338">
        <f>D557/E557</f>
        <v>1</v>
      </c>
      <c r="G557" s="174"/>
      <c r="H557" s="175"/>
      <c r="I557" s="172"/>
    </row>
    <row r="558" spans="1:12" x14ac:dyDescent="0.35">
      <c r="A558" s="124"/>
      <c r="C558" s="79" t="s">
        <v>1847</v>
      </c>
      <c r="D558" s="337">
        <f>J70</f>
        <v>52</v>
      </c>
      <c r="E558" s="337">
        <f>K70</f>
        <v>52</v>
      </c>
      <c r="F558" s="338">
        <f t="shared" ref="F558:F565" si="2">D558/E558</f>
        <v>1</v>
      </c>
      <c r="G558" s="174"/>
      <c r="H558" s="175"/>
      <c r="I558" s="172"/>
    </row>
    <row r="559" spans="1:12" x14ac:dyDescent="0.35">
      <c r="A559" s="124"/>
      <c r="C559" s="79" t="s">
        <v>1848</v>
      </c>
      <c r="D559" s="337">
        <f>J102</f>
        <v>104</v>
      </c>
      <c r="E559" s="337">
        <f>K102</f>
        <v>104</v>
      </c>
      <c r="F559" s="338">
        <f t="shared" si="2"/>
        <v>1</v>
      </c>
      <c r="G559" s="174"/>
      <c r="H559" s="175"/>
      <c r="I559" s="172"/>
    </row>
    <row r="560" spans="1:12" x14ac:dyDescent="0.35">
      <c r="A560" s="124"/>
      <c r="C560" s="79" t="s">
        <v>1849</v>
      </c>
      <c r="D560" s="337">
        <f>J170</f>
        <v>110</v>
      </c>
      <c r="E560" s="337">
        <f>K170</f>
        <v>110</v>
      </c>
      <c r="F560" s="338">
        <f t="shared" si="2"/>
        <v>1</v>
      </c>
      <c r="G560" s="174"/>
      <c r="H560" s="175"/>
      <c r="I560" s="172"/>
    </row>
    <row r="561" spans="1:9" x14ac:dyDescent="0.35">
      <c r="A561" s="124"/>
      <c r="C561" s="79" t="s">
        <v>1850</v>
      </c>
      <c r="D561" s="337">
        <f>J232</f>
        <v>308</v>
      </c>
      <c r="E561" s="337">
        <f>K232</f>
        <v>308</v>
      </c>
      <c r="F561" s="338">
        <f t="shared" si="2"/>
        <v>1</v>
      </c>
      <c r="G561" s="174"/>
      <c r="H561" s="175"/>
      <c r="I561" s="172"/>
    </row>
    <row r="562" spans="1:9" x14ac:dyDescent="0.35">
      <c r="A562" s="124"/>
      <c r="C562" s="79" t="s">
        <v>1851</v>
      </c>
      <c r="D562" s="337">
        <f>J451</f>
        <v>52</v>
      </c>
      <c r="E562" s="337">
        <f>K451</f>
        <v>52</v>
      </c>
      <c r="F562" s="338">
        <f t="shared" si="2"/>
        <v>1</v>
      </c>
      <c r="G562" s="174"/>
      <c r="H562" s="175"/>
      <c r="I562" s="172"/>
    </row>
    <row r="563" spans="1:9" x14ac:dyDescent="0.35">
      <c r="A563" s="124"/>
      <c r="C563" s="79" t="s">
        <v>1852</v>
      </c>
      <c r="D563" s="337">
        <f>J483</f>
        <v>44</v>
      </c>
      <c r="E563" s="337">
        <f>K483</f>
        <v>44</v>
      </c>
      <c r="F563" s="338">
        <f t="shared" si="2"/>
        <v>1</v>
      </c>
      <c r="G563" s="174"/>
      <c r="H563" s="175"/>
      <c r="I563" s="172"/>
    </row>
    <row r="564" spans="1:9" x14ac:dyDescent="0.35">
      <c r="A564" s="124"/>
      <c r="C564" s="79" t="s">
        <v>1853</v>
      </c>
      <c r="D564" s="337">
        <f>J518</f>
        <v>54</v>
      </c>
      <c r="E564" s="337">
        <f>K518</f>
        <v>54</v>
      </c>
      <c r="F564" s="338">
        <f t="shared" si="2"/>
        <v>1</v>
      </c>
      <c r="G564" s="174"/>
      <c r="H564" s="175"/>
      <c r="I564" s="172"/>
    </row>
    <row r="565" spans="1:9" x14ac:dyDescent="0.35">
      <c r="A565" s="124"/>
      <c r="C565" s="79" t="s">
        <v>1857</v>
      </c>
      <c r="D565" s="337">
        <f>SUM(D557:D564)</f>
        <v>800</v>
      </c>
      <c r="E565" s="174">
        <f>SUM(E557:E564)</f>
        <v>800</v>
      </c>
      <c r="F565" s="338">
        <f t="shared" si="2"/>
        <v>1</v>
      </c>
      <c r="G565" s="174"/>
      <c r="H565" s="175"/>
      <c r="I565" s="172"/>
    </row>
    <row r="566" spans="1:9" x14ac:dyDescent="0.35">
      <c r="A566" s="124"/>
      <c r="C566" s="79"/>
      <c r="D566" s="79"/>
      <c r="E566" s="173"/>
      <c r="F566" s="173"/>
      <c r="G566" s="174"/>
      <c r="H566" s="175"/>
      <c r="I566" s="172"/>
    </row>
    <row r="567" spans="1:9" x14ac:dyDescent="0.35">
      <c r="A567" s="124"/>
      <c r="C567" s="79"/>
      <c r="D567" s="79"/>
      <c r="E567" s="173"/>
      <c r="F567" s="173"/>
      <c r="G567" s="174"/>
      <c r="H567" s="175"/>
      <c r="I567" s="172"/>
    </row>
    <row r="568" spans="1:9" x14ac:dyDescent="0.35">
      <c r="A568" s="124"/>
      <c r="C568" s="79"/>
      <c r="D568" s="79"/>
      <c r="E568" s="173"/>
      <c r="F568" s="173"/>
      <c r="G568" s="174"/>
      <c r="H568" s="175"/>
      <c r="I568" s="172"/>
    </row>
    <row r="569" spans="1:9" x14ac:dyDescent="0.35">
      <c r="A569" s="124"/>
      <c r="B569" s="79">
        <v>1</v>
      </c>
      <c r="C569" s="79" t="s">
        <v>1859</v>
      </c>
      <c r="D569" s="176">
        <f>(J16+J413+J435+J448+J520+J523+J529+J537)/(K16+K435+K413+K448+K520+K523+K529+K537)</f>
        <v>1</v>
      </c>
      <c r="E569" s="173"/>
      <c r="F569" s="173"/>
      <c r="G569" s="174"/>
      <c r="H569" s="175"/>
      <c r="I569" s="172"/>
    </row>
    <row r="570" spans="1:9" x14ac:dyDescent="0.35">
      <c r="A570" s="124"/>
      <c r="B570" s="79">
        <v>2</v>
      </c>
      <c r="C570" s="79" t="s">
        <v>1860</v>
      </c>
      <c r="D570" s="176">
        <f>(J20+J374+J377+J520+J530+J538)/(K20+K374+K377+K520+K530+K538)</f>
        <v>1</v>
      </c>
      <c r="E570" s="173"/>
      <c r="F570" s="173"/>
      <c r="G570" s="174"/>
      <c r="H570" s="175"/>
      <c r="I570" s="172"/>
    </row>
    <row r="571" spans="1:9" x14ac:dyDescent="0.35">
      <c r="A571" s="124"/>
      <c r="B571" s="79">
        <v>3</v>
      </c>
      <c r="C571" s="79" t="s">
        <v>1861</v>
      </c>
      <c r="D571" s="176">
        <f xml:space="preserve"> (J23+J394+J410+J520)/(K23+K394+K410+K520)</f>
        <v>1</v>
      </c>
      <c r="E571" s="173"/>
      <c r="F571" s="339" t="s">
        <v>1891</v>
      </c>
      <c r="G571" s="340">
        <f>'General Details'!E13</f>
        <v>7</v>
      </c>
      <c r="H571" s="175"/>
      <c r="I571" s="172"/>
    </row>
    <row r="572" spans="1:9" x14ac:dyDescent="0.35">
      <c r="A572" s="124"/>
      <c r="B572" s="79">
        <v>4</v>
      </c>
      <c r="C572" s="79" t="s">
        <v>1862</v>
      </c>
      <c r="D572" s="176">
        <f>(J25+J401)/(K401+K25)</f>
        <v>1</v>
      </c>
      <c r="E572" s="173"/>
      <c r="F572" s="341" t="s">
        <v>1863</v>
      </c>
      <c r="G572" s="340">
        <f>'General Details'!E14</f>
        <v>8</v>
      </c>
      <c r="H572" s="175"/>
      <c r="I572" s="172"/>
    </row>
    <row r="573" spans="1:9" ht="31" x14ac:dyDescent="0.35">
      <c r="A573" s="124"/>
      <c r="B573" s="79">
        <v>5</v>
      </c>
      <c r="C573" s="342" t="s">
        <v>1867</v>
      </c>
      <c r="D573" s="176">
        <f>(J27+J39+J309+J520+J542)/(K309+K27+K39+K520+K542)</f>
        <v>1</v>
      </c>
      <c r="E573" s="173"/>
      <c r="F573" s="341" t="s">
        <v>1864</v>
      </c>
      <c r="G573" s="340">
        <f>'General Details'!E15</f>
        <v>9</v>
      </c>
      <c r="H573" s="175"/>
      <c r="I573" s="172"/>
    </row>
    <row r="574" spans="1:9" x14ac:dyDescent="0.35">
      <c r="A574" s="124"/>
      <c r="B574" s="79">
        <v>6</v>
      </c>
      <c r="C574" s="343" t="s">
        <v>2228</v>
      </c>
      <c r="D574" s="176">
        <f>IF(G571=0,0,(J334+J61+J41+J524+J531+J543+J550)/(K334+K61+K41+K524+K531+K543+K550))</f>
        <v>1</v>
      </c>
      <c r="E574" s="173"/>
      <c r="F574" s="341" t="s">
        <v>1865</v>
      </c>
      <c r="G574" s="340">
        <f>'General Details'!E16</f>
        <v>10</v>
      </c>
      <c r="H574" s="175"/>
      <c r="I574" s="172"/>
    </row>
    <row r="575" spans="1:9" x14ac:dyDescent="0.35">
      <c r="A575" s="124"/>
      <c r="B575" s="79">
        <v>7</v>
      </c>
      <c r="C575" s="342" t="s">
        <v>1863</v>
      </c>
      <c r="D575" s="176" t="e">
        <f>IF(G572=0,0,(J49+J51+J285+J290)/(K290+K285+K51+K49))</f>
        <v>#DIV/0!</v>
      </c>
      <c r="E575" s="173"/>
      <c r="F575" s="341" t="s">
        <v>2229</v>
      </c>
      <c r="G575" s="340">
        <f>'General Details'!E17</f>
        <v>11</v>
      </c>
      <c r="H575" s="175"/>
      <c r="I575" s="172"/>
    </row>
    <row r="576" spans="1:9" x14ac:dyDescent="0.35">
      <c r="A576" s="124"/>
      <c r="B576" s="79">
        <v>8</v>
      </c>
      <c r="C576" s="343" t="s">
        <v>1864</v>
      </c>
      <c r="D576" s="176" t="e">
        <f>IF(G573=0,0,(J53+J299)/(K299+K53))</f>
        <v>#DIV/0!</v>
      </c>
      <c r="E576" s="173"/>
      <c r="F576" s="341" t="s">
        <v>1866</v>
      </c>
      <c r="G576" s="340">
        <f>'General Details'!E18</f>
        <v>12</v>
      </c>
      <c r="H576" s="175"/>
      <c r="I576" s="172"/>
    </row>
    <row r="577" spans="1:9" x14ac:dyDescent="0.35">
      <c r="A577" s="124"/>
      <c r="B577" s="79">
        <v>9</v>
      </c>
      <c r="C577" s="343" t="s">
        <v>1865</v>
      </c>
      <c r="D577" s="176" t="e">
        <f>IF(G574=0,0,(J56+J364+J368)/(K56+K364+K368))</f>
        <v>#DIV/0!</v>
      </c>
      <c r="E577" s="173"/>
      <c r="F577" s="173"/>
      <c r="G577" s="174"/>
      <c r="H577" s="175"/>
      <c r="I577" s="172"/>
    </row>
    <row r="578" spans="1:9" x14ac:dyDescent="0.35">
      <c r="A578" s="124"/>
      <c r="B578" s="79">
        <v>10</v>
      </c>
      <c r="C578" s="343" t="s">
        <v>2230</v>
      </c>
      <c r="D578" s="176">
        <f>IF(G575=0,0,(J58+J278)/(K58+K278))</f>
        <v>1</v>
      </c>
      <c r="E578" s="173"/>
      <c r="F578" s="173"/>
      <c r="G578" s="174"/>
      <c r="H578" s="175"/>
      <c r="I578" s="172"/>
    </row>
    <row r="579" spans="1:9" x14ac:dyDescent="0.35">
      <c r="A579" s="124"/>
      <c r="B579" s="79">
        <v>11</v>
      </c>
      <c r="C579" s="343" t="s">
        <v>1866</v>
      </c>
      <c r="D579" s="176" t="e">
        <f>IF(G576=0,0,(J59+J303)/(K59+K303))</f>
        <v>#DIV/0!</v>
      </c>
      <c r="E579" s="173"/>
      <c r="F579" s="173"/>
      <c r="G579" s="174"/>
      <c r="H579" s="175"/>
      <c r="I579" s="172"/>
    </row>
    <row r="580" spans="1:9" x14ac:dyDescent="0.35">
      <c r="A580" s="124"/>
      <c r="B580" s="79">
        <v>12</v>
      </c>
      <c r="C580" s="79" t="s">
        <v>1868</v>
      </c>
      <c r="D580" s="176">
        <f>(J65+J129+J250+J181+J532+J533)/(K65+K129+K250+K181+K532+K533)</f>
        <v>1</v>
      </c>
      <c r="E580" s="173"/>
      <c r="F580" s="173"/>
      <c r="G580" s="174"/>
      <c r="H580" s="175"/>
      <c r="I580" s="172"/>
    </row>
    <row r="581" spans="1:9" x14ac:dyDescent="0.35">
      <c r="A581" s="124"/>
      <c r="C581" s="177"/>
      <c r="D581" s="79"/>
      <c r="E581" s="173"/>
      <c r="F581" s="173"/>
      <c r="G581" s="174"/>
      <c r="H581" s="175"/>
      <c r="I581" s="172"/>
    </row>
    <row r="582" spans="1:9" x14ac:dyDescent="0.35">
      <c r="A582" s="124"/>
      <c r="C582" s="79"/>
      <c r="D582" s="79"/>
      <c r="E582" s="173"/>
      <c r="F582" s="173"/>
      <c r="G582" s="174"/>
      <c r="H582" s="175"/>
      <c r="I582" s="172"/>
    </row>
    <row r="583" spans="1:9" x14ac:dyDescent="0.35">
      <c r="A583" s="124"/>
      <c r="C583" s="79"/>
      <c r="D583" s="79"/>
      <c r="E583" s="173"/>
      <c r="F583" s="173"/>
      <c r="G583" s="174"/>
      <c r="H583" s="175"/>
      <c r="I583" s="172"/>
    </row>
    <row r="584" spans="1:9" x14ac:dyDescent="0.35">
      <c r="A584" s="124"/>
      <c r="C584" s="79"/>
      <c r="D584" s="79"/>
      <c r="E584" s="173"/>
      <c r="F584" s="173"/>
      <c r="G584" s="174"/>
      <c r="H584" s="175"/>
      <c r="I584" s="124"/>
    </row>
    <row r="585" spans="1:9" x14ac:dyDescent="0.35">
      <c r="A585" s="124"/>
      <c r="C585" s="79"/>
      <c r="D585" s="79"/>
      <c r="E585" s="173"/>
      <c r="F585" s="173"/>
      <c r="G585" s="174"/>
      <c r="H585" s="175"/>
      <c r="I585" s="124"/>
    </row>
    <row r="586" spans="1:9" x14ac:dyDescent="0.35">
      <c r="A586" s="124"/>
      <c r="C586" s="79"/>
      <c r="D586" s="79"/>
      <c r="E586" s="173"/>
      <c r="F586" s="173"/>
      <c r="G586" s="174"/>
      <c r="H586" s="175"/>
      <c r="I586" s="124"/>
    </row>
    <row r="587" spans="1:9" x14ac:dyDescent="0.35">
      <c r="C587" s="79"/>
      <c r="D587" s="79"/>
      <c r="E587" s="173"/>
      <c r="F587" s="173"/>
      <c r="G587" s="174"/>
      <c r="H587" s="175"/>
    </row>
    <row r="588" spans="1:9" x14ac:dyDescent="0.35">
      <c r="C588" s="79"/>
      <c r="D588" s="79"/>
      <c r="E588" s="173"/>
      <c r="F588" s="173"/>
      <c r="G588" s="174"/>
      <c r="H588" s="175"/>
    </row>
  </sheetData>
  <sheetProtection algorithmName="SHA-512" hashValue="cTRBCDStQz9yHObljg9FLiMsZZGBmQwE0r2BppbjnU+vGCf60AXyzw480UM9YKCbYBlJNBJz25HPOn7KSBq38A==" saltValue="G2D8Q5PBpJUyfB5D+GpIDA==" spinCount="100000" sheet="1" objects="1" scenarios="1"/>
  <protectedRanges>
    <protectedRange sqref="I1:I550" name="Range2"/>
    <protectedRange sqref="H1:H550" name="Range1"/>
  </protectedRanges>
  <autoFilter ref="A13:I550" xr:uid="{19EED91C-4CF5-4DAD-BF77-3E36226CCBFE}">
    <filterColumn colId="0">
      <filters>
        <filter val="All"/>
        <filter val="Emergency"/>
        <filter val="NCD"/>
      </filters>
    </filterColumn>
  </autoFilter>
  <dataConsolidate/>
  <mergeCells count="64">
    <mergeCell ref="D232:I232"/>
    <mergeCell ref="C103:I103"/>
    <mergeCell ref="B6:I6"/>
    <mergeCell ref="B7:I7"/>
    <mergeCell ref="C98:I98"/>
    <mergeCell ref="C65:I65"/>
    <mergeCell ref="C15:I15"/>
    <mergeCell ref="C71:I71"/>
    <mergeCell ref="C80:I80"/>
    <mergeCell ref="C87:I87"/>
    <mergeCell ref="C93:I93"/>
    <mergeCell ref="D70:I70"/>
    <mergeCell ref="D102:I102"/>
    <mergeCell ref="D8:I8"/>
    <mergeCell ref="C536:I536"/>
    <mergeCell ref="C528:I528"/>
    <mergeCell ref="C547:I547"/>
    <mergeCell ref="C484:I484"/>
    <mergeCell ref="C489:I489"/>
    <mergeCell ref="C492:I492"/>
    <mergeCell ref="C506:I506"/>
    <mergeCell ref="C515:I515"/>
    <mergeCell ref="C519:I519"/>
    <mergeCell ref="D518:I518"/>
    <mergeCell ref="C460:I460"/>
    <mergeCell ref="C278:I278"/>
    <mergeCell ref="C284:I284"/>
    <mergeCell ref="C309:I309"/>
    <mergeCell ref="C334:I334"/>
    <mergeCell ref="D451:I451"/>
    <mergeCell ref="C448:I448"/>
    <mergeCell ref="C452:I452"/>
    <mergeCell ref="C233:I233"/>
    <mergeCell ref="G9:H9"/>
    <mergeCell ref="G10:H10"/>
    <mergeCell ref="G11:H11"/>
    <mergeCell ref="D14:I14"/>
    <mergeCell ref="C214:I214"/>
    <mergeCell ref="C115:I115"/>
    <mergeCell ref="C203:I203"/>
    <mergeCell ref="C228:I228"/>
    <mergeCell ref="C122:I122"/>
    <mergeCell ref="C129:I129"/>
    <mergeCell ref="C163:I163"/>
    <mergeCell ref="C171:I171"/>
    <mergeCell ref="C191:I191"/>
    <mergeCell ref="C181:I181"/>
    <mergeCell ref="D170:I170"/>
    <mergeCell ref="D483:I483"/>
    <mergeCell ref="C243:I243"/>
    <mergeCell ref="C255:I255"/>
    <mergeCell ref="C262:I262"/>
    <mergeCell ref="C270:I270"/>
    <mergeCell ref="C250:I250"/>
    <mergeCell ref="C463:I463"/>
    <mergeCell ref="C373:I373"/>
    <mergeCell ref="C401:I401"/>
    <mergeCell ref="C410:I410"/>
    <mergeCell ref="C413:I413"/>
    <mergeCell ref="C435:I435"/>
    <mergeCell ref="C303:I303"/>
    <mergeCell ref="C469:I469"/>
    <mergeCell ref="C363:I363"/>
    <mergeCell ref="C456:I456"/>
  </mergeCells>
  <conditionalFormatting sqref="A74">
    <cfRule type="expression" priority="2">
      <formula>$A76=#REF!</formula>
    </cfRule>
  </conditionalFormatting>
  <conditionalFormatting sqref="A487">
    <cfRule type="expression" priority="1">
      <formula>$A489=#REF!</formula>
    </cfRule>
  </conditionalFormatting>
  <conditionalFormatting sqref="A13:I25 A27:I72 A76:I76 A80:I82 A84:I84 A87:I87 A89:I89 A91:I91 A93:I93 A95:I96 A98:I98 A101:I106 A108:I108 A110:I111 A113:I120 A122:I123 A125:I127 A129:I129 A131:I132 A134:I156 A158:I161 A163:I172 A174:I176 A178:I178 A180:I184 A186:I186 A188:I188 A189:D189 G189:I189 A191:I193 A195:I195 A197:I197 A199:I200 A202:I205 A207:I207 A212:I213 A214:C214 A215:I215 A218:I219 A221:I221 A223:I225 A227:I230 A232:I234 A236:I236 A238:I238 A240:I240 A242:I246 A248:I258 A260:I260 A262:I265 A267:I267 A269:I276 A278:I279 A281:I302 A303:C303 A304:I355 A357:I369 A372:I379 A381:I382 A384:I385 A387:I391 A394:I402 A404:I424 A426:I428 A431:I432 A434:I457 A459:I461 A463:I463 A465:I471 A473:I477 A479:I485 A489:I490 A492:I502 A504:I504 A506:I516 A518:I546 A547:C547 A548:I550">
    <cfRule type="expression" priority="14">
      <formula>$A14=#REF!</formula>
    </cfRule>
  </conditionalFormatting>
  <conditionalFormatting sqref="A14:I89 A90:E90 G90:I90 A91:I188 A189:D189 G189:I189 A190:I213 A214:C214 A215:I236 A237:D237 G237:I237 A238:I302 A303:C303 A304:I546 A547:C547 A548:I550">
    <cfRule type="expression" priority="4">
      <formula>$A14=$K$11</formula>
    </cfRule>
  </conditionalFormatting>
  <conditionalFormatting sqref="A26:I26 A94:I94 A128:I128 A130:I130 A157:I157 A162:I162 A194:I194 A209:I209 A216:I217 A222:I222 A231:I231">
    <cfRule type="expression" priority="103">
      <formula>#REF!=#REF!</formula>
    </cfRule>
  </conditionalFormatting>
  <conditionalFormatting sqref="A73:I73">
    <cfRule type="expression" priority="17">
      <formula>$A75=#REF!</formula>
    </cfRule>
  </conditionalFormatting>
  <conditionalFormatting sqref="A74:I74">
    <cfRule type="expression" priority="33">
      <formula>#REF!=#REF!</formula>
    </cfRule>
  </conditionalFormatting>
  <conditionalFormatting sqref="A75:I75 A83:I83 A85:I86 A88:I88 A90:E90 G90:I90 A92:I92 A97:I97 A99:I100 A107:I107 A109:I109 A112:I112 A121:I121 A124:I124 A133:I133 A173:I173 A177:I177 A185:I185 A187:I187 A190:I190">
    <cfRule type="expression" priority="22">
      <formula>#REF!=#REF!</formula>
    </cfRule>
  </conditionalFormatting>
  <conditionalFormatting sqref="A77:I79">
    <cfRule type="expression" priority="20">
      <formula>#REF!=#REF!</formula>
    </cfRule>
  </conditionalFormatting>
  <conditionalFormatting sqref="A179:I179 A196:I196 A198:I198 A201:I201 A206:I206 A208:I208 A210:I211 A220:I220 A226:I226 A239:I239 A241:I241 A247:I247 A261:I261 A280:I280 A356:I356 A380:I380 A386:I386 A458:I458 A462:I462 A464:I464 A472:I472 A491:I491 A503:I503 A517:I517">
    <cfRule type="expression" priority="91">
      <formula>#REF!=#REF!</formula>
    </cfRule>
  </conditionalFormatting>
  <conditionalFormatting sqref="A235:I235 A237:D237 G237:I237 A259:I259 A266:I266 A268:I268 A277:I277 A370:I371 A383:I383 A392:I393 A403:I403 A425:I425 A429:I430 A433:I433 A478:I478 A505:I505">
    <cfRule type="expression" priority="106">
      <formula>#REF!=#REF!</formula>
    </cfRule>
  </conditionalFormatting>
  <conditionalFormatting sqref="A409:I409 A527:I527 A535:I535 A546:I546 A550:I550">
    <cfRule type="expression" priority="12">
      <formula>#REF!=#REF!</formula>
    </cfRule>
  </conditionalFormatting>
  <conditionalFormatting sqref="A486:I488">
    <cfRule type="expression" priority="100">
      <formula>#REF!=#REF!</formula>
    </cfRule>
  </conditionalFormatting>
  <conditionalFormatting sqref="E473">
    <cfRule type="duplicateValues" dxfId="8" priority="9"/>
  </conditionalFormatting>
  <conditionalFormatting sqref="E480 E478">
    <cfRule type="duplicateValues" dxfId="7" priority="10"/>
  </conditionalFormatting>
  <conditionalFormatting sqref="E482">
    <cfRule type="duplicateValues" dxfId="6" priority="7"/>
  </conditionalFormatting>
  <conditionalFormatting sqref="E189:F189">
    <cfRule type="expression" priority="87">
      <formula>#REF!=#REF!</formula>
    </cfRule>
    <cfRule type="expression" priority="88">
      <formula>#REF!=$K$11</formula>
    </cfRule>
  </conditionalFormatting>
  <conditionalFormatting sqref="E237:F237">
    <cfRule type="expression" priority="108">
      <formula>$A238=#REF!</formula>
    </cfRule>
    <cfRule type="expression" priority="125">
      <formula>#REF!=$K$11</formula>
    </cfRule>
  </conditionalFormatting>
  <conditionalFormatting sqref="F90">
    <cfRule type="expression" priority="35">
      <formula>$A91=#REF!</formula>
    </cfRule>
    <cfRule type="expression" priority="56">
      <formula>#REF!=$K$11</formula>
    </cfRule>
  </conditionalFormatting>
  <conditionalFormatting sqref="F473">
    <cfRule type="duplicateValues" dxfId="5" priority="8"/>
  </conditionalFormatting>
  <conditionalFormatting sqref="G473">
    <cfRule type="duplicateValues" dxfId="4" priority="6"/>
  </conditionalFormatting>
  <dataValidations count="1">
    <dataValidation type="list" allowBlank="1" showInputMessage="1" showErrorMessage="1" sqref="H548:H550 H66:H69 H116:H121 H164:H169 H229:H231 H251:H254 H271:H277 H285:H302 H304:H308 H310:H333 H411:H412 H436:H447 H449:H450 H453:H455 H461:H462 H490:H491 H507:H514 H516:H517 H520:H527 H529:H535 H537:H546 H72:H79 H81:H86 H88:H92 H99:H101 H123:H128 H182:H190 H244:H249 H279:H283 H335:H362 H457:H459 H464:H468 H172:H180 H485:H488 H493:H505 H16:H64 H94:H97 H104:H114 H130:H162 H192:H202 H204:H213 H215:H227 H234:H242 H256:H261 H263:H269 H364:H372 H374:H400 H414:H434 H470:H482 H402:H40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94C2-8F8C-402A-8850-C076C8D84E92}">
  <dimension ref="D4:M15"/>
  <sheetViews>
    <sheetView workbookViewId="0">
      <selection activeCell="I24" sqref="I24"/>
    </sheetView>
  </sheetViews>
  <sheetFormatPr defaultColWidth="8.81640625" defaultRowHeight="14.5" x14ac:dyDescent="0.35"/>
  <cols>
    <col min="4" max="4" width="20.36328125" customWidth="1"/>
    <col min="5" max="5" width="26.6328125" hidden="1" customWidth="1"/>
    <col min="6" max="6" width="12.81640625" customWidth="1"/>
    <col min="7" max="7" width="13" customWidth="1"/>
    <col min="11" max="11" width="18.453125" customWidth="1"/>
    <col min="12" max="12" width="16.6328125" customWidth="1"/>
    <col min="13" max="13" width="13.6328125" customWidth="1"/>
  </cols>
  <sheetData>
    <row r="4" spans="4:13" s="172" customFormat="1" x14ac:dyDescent="0.35"/>
    <row r="5" spans="4:13" s="172" customFormat="1" ht="58" x14ac:dyDescent="0.35">
      <c r="D5" s="330" t="s">
        <v>2198</v>
      </c>
      <c r="E5" s="331"/>
      <c r="F5" s="330" t="s">
        <v>2199</v>
      </c>
      <c r="G5" s="330" t="s">
        <v>2200</v>
      </c>
      <c r="K5" s="332" t="s">
        <v>2198</v>
      </c>
      <c r="L5" s="332" t="s">
        <v>2199</v>
      </c>
      <c r="M5" s="332" t="s">
        <v>2200</v>
      </c>
    </row>
    <row r="6" spans="4:13" s="172" customFormat="1" ht="15.5" x14ac:dyDescent="0.35">
      <c r="D6" s="333" t="s">
        <v>1846</v>
      </c>
      <c r="E6" s="334"/>
      <c r="F6" s="331">
        <v>54</v>
      </c>
      <c r="G6" s="331">
        <v>53</v>
      </c>
      <c r="K6" s="1" t="s">
        <v>1846</v>
      </c>
      <c r="L6" s="335">
        <v>54</v>
      </c>
      <c r="M6" s="335">
        <v>53</v>
      </c>
    </row>
    <row r="7" spans="4:13" s="172" customFormat="1" ht="15.5" x14ac:dyDescent="0.35">
      <c r="D7" s="333" t="s">
        <v>1847</v>
      </c>
      <c r="E7" s="334"/>
      <c r="F7" s="331">
        <v>42</v>
      </c>
      <c r="G7" s="331">
        <v>26</v>
      </c>
      <c r="K7" s="1" t="s">
        <v>1847</v>
      </c>
      <c r="L7" s="335">
        <v>42</v>
      </c>
      <c r="M7" s="335">
        <v>26</v>
      </c>
    </row>
    <row r="8" spans="4:13" s="172" customFormat="1" ht="15.5" x14ac:dyDescent="0.35">
      <c r="D8" s="333" t="s">
        <v>1848</v>
      </c>
      <c r="E8" s="334"/>
      <c r="F8" s="331">
        <v>75</v>
      </c>
      <c r="G8" s="331">
        <v>62</v>
      </c>
      <c r="K8" s="1" t="s">
        <v>1848</v>
      </c>
      <c r="L8" s="335">
        <v>75</v>
      </c>
      <c r="M8" s="335">
        <v>62</v>
      </c>
    </row>
    <row r="9" spans="4:13" s="172" customFormat="1" ht="15.5" x14ac:dyDescent="0.35">
      <c r="D9" s="333" t="s">
        <v>1849</v>
      </c>
      <c r="E9" s="334"/>
      <c r="F9" s="331">
        <v>88</v>
      </c>
      <c r="G9" s="331">
        <v>55</v>
      </c>
      <c r="K9" s="1" t="s">
        <v>1849</v>
      </c>
      <c r="L9" s="335">
        <v>88</v>
      </c>
      <c r="M9" s="335">
        <v>55</v>
      </c>
    </row>
    <row r="10" spans="4:13" s="172" customFormat="1" ht="15.5" x14ac:dyDescent="0.35">
      <c r="D10" s="333" t="s">
        <v>1850</v>
      </c>
      <c r="E10" s="334"/>
      <c r="F10" s="331">
        <v>228</v>
      </c>
      <c r="G10" s="331">
        <v>200</v>
      </c>
      <c r="K10" s="1" t="s">
        <v>1850</v>
      </c>
      <c r="L10" s="335">
        <v>228</v>
      </c>
      <c r="M10" s="335">
        <v>200</v>
      </c>
    </row>
    <row r="11" spans="4:13" s="172" customFormat="1" ht="15.5" x14ac:dyDescent="0.35">
      <c r="D11" s="333" t="s">
        <v>1851</v>
      </c>
      <c r="E11" s="334"/>
      <c r="F11" s="331">
        <v>31</v>
      </c>
      <c r="G11" s="331">
        <v>26</v>
      </c>
      <c r="K11" s="1" t="s">
        <v>1851</v>
      </c>
      <c r="L11" s="335">
        <v>31</v>
      </c>
      <c r="M11" s="335">
        <v>26</v>
      </c>
    </row>
    <row r="12" spans="4:13" s="172" customFormat="1" ht="46.5" x14ac:dyDescent="0.35">
      <c r="D12" s="333" t="s">
        <v>1852</v>
      </c>
      <c r="E12" s="334"/>
      <c r="F12" s="331">
        <v>37</v>
      </c>
      <c r="G12" s="331">
        <v>30</v>
      </c>
      <c r="K12" s="1" t="s">
        <v>1852</v>
      </c>
      <c r="L12" s="335">
        <v>37</v>
      </c>
      <c r="M12" s="335">
        <v>30</v>
      </c>
    </row>
    <row r="13" spans="4:13" s="172" customFormat="1" ht="15.5" x14ac:dyDescent="0.35">
      <c r="D13" s="333" t="s">
        <v>1853</v>
      </c>
      <c r="E13" s="334"/>
      <c r="F13" s="331">
        <v>28</v>
      </c>
      <c r="G13" s="331">
        <v>28</v>
      </c>
      <c r="K13" s="1" t="s">
        <v>1853</v>
      </c>
      <c r="L13" s="335">
        <v>28</v>
      </c>
      <c r="M13" s="335">
        <v>28</v>
      </c>
    </row>
    <row r="14" spans="4:13" s="172" customFormat="1" ht="15.5" x14ac:dyDescent="0.35">
      <c r="D14" s="333" t="s">
        <v>1857</v>
      </c>
      <c r="E14" s="334"/>
      <c r="F14" s="331">
        <v>583</v>
      </c>
      <c r="G14" s="331">
        <v>480</v>
      </c>
      <c r="K14" s="336" t="s">
        <v>1857</v>
      </c>
      <c r="L14" s="332">
        <v>583</v>
      </c>
      <c r="M14" s="332">
        <v>480</v>
      </c>
    </row>
    <row r="15" spans="4:13" s="172" customFormat="1" x14ac:dyDescent="0.35"/>
  </sheetData>
  <sheetProtection algorithmName="SHA-512" hashValue="iUVmTgOWrQOVnHxK3lZ6v6xQifU+HxpmtvKdzCC/GVI+dIz64ocA0Qlw0DH67i8lt2O1XaCM0JZqqcUBFdh+zA==" saltValue="/rC4tt2ervoDxJSiHH/me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6328125" defaultRowHeight="15.5" x14ac:dyDescent="0.35"/>
  <cols>
    <col min="1" max="1" width="23.453125" style="79" customWidth="1"/>
    <col min="2" max="2" width="130.6328125" style="22" customWidth="1"/>
    <col min="3" max="4" width="15.36328125" customWidth="1"/>
  </cols>
  <sheetData>
    <row r="1" spans="1:4" ht="30" customHeight="1" x14ac:dyDescent="0.35">
      <c r="A1" s="408" t="s">
        <v>1055</v>
      </c>
      <c r="B1" s="408"/>
      <c r="C1" s="408"/>
      <c r="D1" s="408"/>
    </row>
    <row r="2" spans="1:4" ht="33" customHeight="1" x14ac:dyDescent="0.35">
      <c r="A2" s="408" t="s">
        <v>1056</v>
      </c>
      <c r="B2" s="408"/>
      <c r="C2" s="408"/>
      <c r="D2" s="408"/>
    </row>
    <row r="3" spans="1:4" ht="31.5" customHeight="1" x14ac:dyDescent="0.35">
      <c r="A3" s="137" t="s">
        <v>1274</v>
      </c>
      <c r="B3" s="138" t="s">
        <v>1</v>
      </c>
      <c r="C3" s="138" t="s">
        <v>1275</v>
      </c>
      <c r="D3" s="138" t="s">
        <v>90</v>
      </c>
    </row>
    <row r="4" spans="1:4" ht="25.5" customHeight="1" x14ac:dyDescent="0.35">
      <c r="A4" s="368" t="s">
        <v>6</v>
      </c>
      <c r="B4" s="369"/>
      <c r="C4" s="369"/>
      <c r="D4" s="370"/>
    </row>
    <row r="5" spans="1:4" ht="23.25" customHeight="1" x14ac:dyDescent="0.35">
      <c r="A5" s="140" t="s">
        <v>7</v>
      </c>
      <c r="B5" s="139" t="s">
        <v>8</v>
      </c>
      <c r="C5" s="145" t="s">
        <v>1276</v>
      </c>
      <c r="D5" s="146" t="s">
        <v>1276</v>
      </c>
    </row>
    <row r="6" spans="1:4" ht="21.75" customHeight="1" x14ac:dyDescent="0.35">
      <c r="A6" s="140" t="s">
        <v>11</v>
      </c>
      <c r="B6" s="141" t="s">
        <v>1198</v>
      </c>
      <c r="C6" s="145" t="s">
        <v>1276</v>
      </c>
      <c r="D6" s="146" t="s">
        <v>1276</v>
      </c>
    </row>
    <row r="7" spans="1:4" ht="23.25" customHeight="1" x14ac:dyDescent="0.35">
      <c r="A7" s="405" t="s">
        <v>19</v>
      </c>
      <c r="B7" s="406"/>
      <c r="C7" s="406"/>
      <c r="D7" s="407"/>
    </row>
    <row r="8" spans="1:4" ht="21.75" customHeight="1" x14ac:dyDescent="0.35">
      <c r="A8" s="140" t="s">
        <v>1059</v>
      </c>
      <c r="B8" s="139" t="s">
        <v>20</v>
      </c>
      <c r="C8" s="145" t="s">
        <v>1276</v>
      </c>
      <c r="D8" s="146" t="s">
        <v>1276</v>
      </c>
    </row>
    <row r="9" spans="1:4" ht="21.75" customHeight="1" x14ac:dyDescent="0.35">
      <c r="A9" s="140" t="s">
        <v>40</v>
      </c>
      <c r="B9" s="139" t="s">
        <v>41</v>
      </c>
      <c r="C9" s="145" t="s">
        <v>1276</v>
      </c>
      <c r="D9" s="146" t="s">
        <v>1276</v>
      </c>
    </row>
    <row r="10" spans="1:4" ht="33" customHeight="1" x14ac:dyDescent="0.35">
      <c r="A10" s="140" t="s">
        <v>59</v>
      </c>
      <c r="B10" s="139" t="s">
        <v>60</v>
      </c>
      <c r="C10" s="145" t="s">
        <v>1276</v>
      </c>
      <c r="D10" s="146" t="s">
        <v>1276</v>
      </c>
    </row>
    <row r="11" spans="1:4" ht="23.25" customHeight="1" x14ac:dyDescent="0.35">
      <c r="A11" s="140" t="s">
        <v>75</v>
      </c>
      <c r="B11" s="139" t="s">
        <v>76</v>
      </c>
      <c r="C11" s="145" t="s">
        <v>1276</v>
      </c>
      <c r="D11" s="146" t="s">
        <v>1276</v>
      </c>
    </row>
    <row r="12" spans="1:4" ht="37.5" customHeight="1" x14ac:dyDescent="0.35">
      <c r="A12" s="140" t="s">
        <v>91</v>
      </c>
      <c r="B12" s="139" t="s">
        <v>92</v>
      </c>
      <c r="C12" s="145" t="s">
        <v>1276</v>
      </c>
      <c r="D12" s="146" t="s">
        <v>1276</v>
      </c>
    </row>
    <row r="13" spans="1:4" ht="27.75" customHeight="1" x14ac:dyDescent="0.35">
      <c r="A13" s="405" t="s">
        <v>101</v>
      </c>
      <c r="B13" s="406"/>
      <c r="C13" s="406"/>
      <c r="D13" s="407"/>
    </row>
    <row r="14" spans="1:4" ht="37.5" customHeight="1" x14ac:dyDescent="0.35">
      <c r="A14" s="140" t="s">
        <v>102</v>
      </c>
      <c r="B14" s="139" t="s">
        <v>103</v>
      </c>
      <c r="C14" s="145" t="s">
        <v>1276</v>
      </c>
      <c r="D14" s="146" t="s">
        <v>1276</v>
      </c>
    </row>
    <row r="15" spans="1:4" ht="17.25" customHeight="1" x14ac:dyDescent="0.35">
      <c r="A15" s="140" t="s">
        <v>132</v>
      </c>
      <c r="B15" s="139" t="s">
        <v>133</v>
      </c>
      <c r="C15" s="145" t="s">
        <v>1276</v>
      </c>
      <c r="D15" s="146" t="s">
        <v>1276</v>
      </c>
    </row>
    <row r="16" spans="1:4" ht="33.75" customHeight="1" x14ac:dyDescent="0.35">
      <c r="A16" s="140" t="s">
        <v>150</v>
      </c>
      <c r="B16" s="139" t="s">
        <v>151</v>
      </c>
      <c r="C16" s="145" t="s">
        <v>1276</v>
      </c>
      <c r="D16" s="146" t="s">
        <v>1276</v>
      </c>
    </row>
    <row r="17" spans="1:4" ht="24" customHeight="1" x14ac:dyDescent="0.35">
      <c r="A17" s="140" t="s">
        <v>169</v>
      </c>
      <c r="B17" s="139" t="s">
        <v>170</v>
      </c>
      <c r="C17" s="145" t="s">
        <v>1276</v>
      </c>
      <c r="D17" s="146" t="s">
        <v>1276</v>
      </c>
    </row>
    <row r="18" spans="1:4" ht="15.75" customHeight="1" x14ac:dyDescent="0.35">
      <c r="A18" s="140" t="s">
        <v>241</v>
      </c>
      <c r="B18" s="139" t="s">
        <v>242</v>
      </c>
      <c r="C18" s="145" t="s">
        <v>1276</v>
      </c>
      <c r="D18" s="146" t="s">
        <v>1276</v>
      </c>
    </row>
    <row r="19" spans="1:4" ht="30.75" customHeight="1" x14ac:dyDescent="0.35">
      <c r="A19" s="405" t="s">
        <v>253</v>
      </c>
      <c r="B19" s="406"/>
      <c r="C19" s="406"/>
      <c r="D19" s="407"/>
    </row>
    <row r="20" spans="1:4" ht="24.75" customHeight="1" x14ac:dyDescent="0.35">
      <c r="A20" s="140" t="s">
        <v>254</v>
      </c>
      <c r="B20" s="139" t="s">
        <v>255</v>
      </c>
      <c r="C20" s="145" t="s">
        <v>1276</v>
      </c>
      <c r="D20" s="146" t="s">
        <v>1276</v>
      </c>
    </row>
    <row r="21" spans="1:4" ht="24" customHeight="1" x14ac:dyDescent="0.35">
      <c r="A21" s="140" t="s">
        <v>282</v>
      </c>
      <c r="B21" s="139" t="s">
        <v>283</v>
      </c>
      <c r="C21" s="145" t="s">
        <v>1276</v>
      </c>
      <c r="D21" s="146" t="s">
        <v>1276</v>
      </c>
    </row>
    <row r="22" spans="1:4" ht="30" customHeight="1" x14ac:dyDescent="0.35">
      <c r="A22" s="140" t="s">
        <v>307</v>
      </c>
      <c r="B22" s="139" t="s">
        <v>308</v>
      </c>
      <c r="C22" s="145" t="s">
        <v>1276</v>
      </c>
      <c r="D22" s="146" t="s">
        <v>1276</v>
      </c>
    </row>
    <row r="23" spans="1:4" ht="20.25" customHeight="1" x14ac:dyDescent="0.35">
      <c r="A23" s="140" t="s">
        <v>340</v>
      </c>
      <c r="B23" s="142" t="s">
        <v>341</v>
      </c>
      <c r="C23" s="145" t="s">
        <v>1276</v>
      </c>
      <c r="D23" s="146" t="s">
        <v>1276</v>
      </c>
    </row>
    <row r="24" spans="1:4" ht="22.5" customHeight="1" x14ac:dyDescent="0.35">
      <c r="A24" s="140" t="s">
        <v>382</v>
      </c>
      <c r="B24" s="139" t="s">
        <v>383</v>
      </c>
      <c r="C24" s="145" t="s">
        <v>1276</v>
      </c>
      <c r="D24" s="146" t="s">
        <v>1276</v>
      </c>
    </row>
    <row r="25" spans="1:4" ht="25.5" customHeight="1" x14ac:dyDescent="0.35">
      <c r="A25" s="405" t="s">
        <v>394</v>
      </c>
      <c r="B25" s="406"/>
      <c r="C25" s="406"/>
      <c r="D25" s="407"/>
    </row>
    <row r="26" spans="1:4" ht="21.75" customHeight="1" x14ac:dyDescent="0.35">
      <c r="A26" s="140" t="s">
        <v>395</v>
      </c>
      <c r="B26" s="139" t="s">
        <v>396</v>
      </c>
      <c r="C26" s="145" t="s">
        <v>1276</v>
      </c>
      <c r="D26" s="146" t="s">
        <v>1276</v>
      </c>
    </row>
    <row r="27" spans="1:4" ht="23.25" customHeight="1" x14ac:dyDescent="0.35">
      <c r="A27" s="140" t="s">
        <v>419</v>
      </c>
      <c r="B27" s="142" t="s">
        <v>420</v>
      </c>
      <c r="C27" s="145" t="s">
        <v>1276</v>
      </c>
      <c r="D27" s="146" t="s">
        <v>1276</v>
      </c>
    </row>
    <row r="28" spans="1:4" ht="26.25" customHeight="1" x14ac:dyDescent="0.35">
      <c r="A28" s="140" t="s">
        <v>435</v>
      </c>
      <c r="B28" s="139" t="s">
        <v>436</v>
      </c>
      <c r="C28" s="145" t="s">
        <v>1276</v>
      </c>
      <c r="D28" s="146" t="s">
        <v>1276</v>
      </c>
    </row>
    <row r="29" spans="1:4" ht="22.5" customHeight="1" x14ac:dyDescent="0.35">
      <c r="A29" s="140" t="s">
        <v>453</v>
      </c>
      <c r="B29" s="139" t="s">
        <v>454</v>
      </c>
      <c r="C29" s="145" t="s">
        <v>1276</v>
      </c>
      <c r="D29" s="146" t="s">
        <v>1276</v>
      </c>
    </row>
    <row r="30" spans="1:4" ht="25.5" customHeight="1" x14ac:dyDescent="0.35">
      <c r="A30" s="140" t="s">
        <v>469</v>
      </c>
      <c r="B30" s="139" t="s">
        <v>470</v>
      </c>
      <c r="C30" s="145" t="s">
        <v>1276</v>
      </c>
      <c r="D30" s="146" t="s">
        <v>1276</v>
      </c>
    </row>
    <row r="31" spans="1:4" ht="21" customHeight="1" x14ac:dyDescent="0.35">
      <c r="A31" s="140" t="s">
        <v>490</v>
      </c>
      <c r="B31" s="139" t="s">
        <v>491</v>
      </c>
      <c r="C31" s="145" t="s">
        <v>1276</v>
      </c>
      <c r="D31" s="146" t="s">
        <v>1276</v>
      </c>
    </row>
    <row r="32" spans="1:4" ht="22.5" customHeight="1" x14ac:dyDescent="0.35">
      <c r="A32" s="140" t="s">
        <v>501</v>
      </c>
      <c r="B32" s="139" t="s">
        <v>502</v>
      </c>
      <c r="C32" s="145" t="s">
        <v>1276</v>
      </c>
      <c r="D32" s="146" t="s">
        <v>1276</v>
      </c>
    </row>
    <row r="33" spans="1:4" ht="33.75" customHeight="1" x14ac:dyDescent="0.35">
      <c r="A33" s="140" t="s">
        <v>515</v>
      </c>
      <c r="B33" s="139" t="s">
        <v>516</v>
      </c>
      <c r="C33" s="145" t="s">
        <v>1276</v>
      </c>
      <c r="D33" s="146" t="s">
        <v>1276</v>
      </c>
    </row>
    <row r="34" spans="1:4" ht="24.75" customHeight="1" x14ac:dyDescent="0.35">
      <c r="A34" s="140" t="s">
        <v>566</v>
      </c>
      <c r="B34" s="139" t="s">
        <v>567</v>
      </c>
      <c r="C34" s="145" t="s">
        <v>1276</v>
      </c>
      <c r="D34" s="146" t="s">
        <v>1276</v>
      </c>
    </row>
    <row r="35" spans="1:4" ht="33" customHeight="1" x14ac:dyDescent="0.35">
      <c r="A35" s="140" t="s">
        <v>624</v>
      </c>
      <c r="B35" s="139" t="s">
        <v>625</v>
      </c>
      <c r="C35" s="145" t="s">
        <v>1276</v>
      </c>
      <c r="D35" s="146" t="s">
        <v>1276</v>
      </c>
    </row>
    <row r="36" spans="1:4" ht="23.25" customHeight="1" x14ac:dyDescent="0.35">
      <c r="A36" s="140" t="s">
        <v>672</v>
      </c>
      <c r="B36" s="139" t="s">
        <v>673</v>
      </c>
      <c r="C36" s="145" t="s">
        <v>1276</v>
      </c>
      <c r="D36" s="146" t="s">
        <v>1276</v>
      </c>
    </row>
    <row r="37" spans="1:4" ht="27.75" customHeight="1" x14ac:dyDescent="0.35">
      <c r="A37" s="140" t="s">
        <v>698</v>
      </c>
      <c r="B37" s="139" t="s">
        <v>699</v>
      </c>
      <c r="C37" s="145" t="s">
        <v>1276</v>
      </c>
      <c r="D37" s="146" t="s">
        <v>1276</v>
      </c>
    </row>
    <row r="38" spans="1:4" ht="26.25" customHeight="1" x14ac:dyDescent="0.35">
      <c r="A38" s="140" t="s">
        <v>748</v>
      </c>
      <c r="B38" s="139" t="s">
        <v>749</v>
      </c>
      <c r="C38" s="145" t="s">
        <v>1276</v>
      </c>
      <c r="D38" s="146" t="s">
        <v>1276</v>
      </c>
    </row>
    <row r="39" spans="1:4" ht="18.75" customHeight="1" x14ac:dyDescent="0.35">
      <c r="A39" s="140" t="s">
        <v>778</v>
      </c>
      <c r="B39" s="142" t="s">
        <v>779</v>
      </c>
      <c r="C39" s="145" t="s">
        <v>1276</v>
      </c>
      <c r="D39" s="146" t="s">
        <v>1276</v>
      </c>
    </row>
    <row r="40" spans="1:4" ht="20.25" customHeight="1" x14ac:dyDescent="0.35">
      <c r="A40" s="140" t="s">
        <v>785</v>
      </c>
      <c r="B40" s="142" t="s">
        <v>786</v>
      </c>
      <c r="C40" s="145" t="s">
        <v>1276</v>
      </c>
      <c r="D40" s="146" t="s">
        <v>1276</v>
      </c>
    </row>
    <row r="41" spans="1:4" ht="22.5" customHeight="1" x14ac:dyDescent="0.35">
      <c r="A41" s="140" t="s">
        <v>845</v>
      </c>
      <c r="B41" s="139" t="s">
        <v>846</v>
      </c>
      <c r="C41" s="144"/>
      <c r="D41" s="146" t="s">
        <v>1276</v>
      </c>
    </row>
    <row r="42" spans="1:4" x14ac:dyDescent="0.35">
      <c r="A42" s="140" t="s">
        <v>876</v>
      </c>
      <c r="B42" s="142" t="s">
        <v>877</v>
      </c>
      <c r="C42" s="144"/>
      <c r="D42" s="146" t="s">
        <v>1276</v>
      </c>
    </row>
    <row r="43" spans="1:4" ht="16.25" customHeight="1" x14ac:dyDescent="0.35">
      <c r="A43" s="405" t="s">
        <v>881</v>
      </c>
      <c r="B43" s="406"/>
      <c r="C43" s="406"/>
      <c r="D43" s="407"/>
    </row>
    <row r="44" spans="1:4" ht="23.25" customHeight="1" x14ac:dyDescent="0.35">
      <c r="A44" s="140" t="s">
        <v>882</v>
      </c>
      <c r="B44" s="142" t="s">
        <v>883</v>
      </c>
      <c r="C44" s="145" t="s">
        <v>1276</v>
      </c>
      <c r="D44" s="146" t="s">
        <v>1276</v>
      </c>
    </row>
    <row r="45" spans="1:4" ht="21" customHeight="1" x14ac:dyDescent="0.35">
      <c r="A45" s="140" t="s">
        <v>891</v>
      </c>
      <c r="B45" s="142" t="s">
        <v>892</v>
      </c>
      <c r="C45" s="145" t="s">
        <v>1276</v>
      </c>
      <c r="D45" s="146" t="s">
        <v>1276</v>
      </c>
    </row>
    <row r="46" spans="1:4" ht="17.25" customHeight="1" x14ac:dyDescent="0.35">
      <c r="A46" s="140" t="s">
        <v>901</v>
      </c>
      <c r="B46" s="142" t="s">
        <v>902</v>
      </c>
      <c r="C46" s="145" t="s">
        <v>1276</v>
      </c>
      <c r="D46" s="146" t="s">
        <v>1276</v>
      </c>
    </row>
    <row r="47" spans="1:4" ht="21.75" customHeight="1" x14ac:dyDescent="0.35">
      <c r="A47" s="140" t="s">
        <v>909</v>
      </c>
      <c r="B47" s="142" t="s">
        <v>910</v>
      </c>
      <c r="C47" s="145" t="s">
        <v>1276</v>
      </c>
      <c r="D47" s="146" t="s">
        <v>1276</v>
      </c>
    </row>
    <row r="48" spans="1:4" ht="32.25" customHeight="1" x14ac:dyDescent="0.35">
      <c r="A48" s="140" t="s">
        <v>921</v>
      </c>
      <c r="B48" s="142" t="s">
        <v>922</v>
      </c>
      <c r="C48" s="145" t="s">
        <v>1276</v>
      </c>
      <c r="D48" s="146" t="s">
        <v>1276</v>
      </c>
    </row>
    <row r="49" spans="1:4" ht="16.25" customHeight="1" x14ac:dyDescent="0.35">
      <c r="A49" s="405" t="s">
        <v>954</v>
      </c>
      <c r="B49" s="406"/>
      <c r="C49" s="406"/>
      <c r="D49" s="407"/>
    </row>
    <row r="50" spans="1:4" ht="18.75" customHeight="1" x14ac:dyDescent="0.35">
      <c r="A50" s="140" t="s">
        <v>955</v>
      </c>
      <c r="B50" s="139" t="s">
        <v>956</v>
      </c>
      <c r="C50" s="145" t="s">
        <v>1276</v>
      </c>
      <c r="D50" s="146" t="s">
        <v>1276</v>
      </c>
    </row>
    <row r="51" spans="1:4" ht="22.5" customHeight="1" x14ac:dyDescent="0.35">
      <c r="A51" s="140" t="s">
        <v>967</v>
      </c>
      <c r="B51" s="139" t="s">
        <v>968</v>
      </c>
      <c r="C51" s="145" t="s">
        <v>1276</v>
      </c>
      <c r="D51" s="146" t="s">
        <v>1276</v>
      </c>
    </row>
    <row r="52" spans="1:4" ht="34.5" customHeight="1" x14ac:dyDescent="0.35">
      <c r="A52" s="140" t="s">
        <v>975</v>
      </c>
      <c r="B52" s="139" t="s">
        <v>976</v>
      </c>
      <c r="C52" s="145" t="s">
        <v>1276</v>
      </c>
      <c r="D52" s="146" t="s">
        <v>1276</v>
      </c>
    </row>
    <row r="53" spans="1:4" ht="21" customHeight="1" x14ac:dyDescent="0.35">
      <c r="A53" s="140" t="s">
        <v>999</v>
      </c>
      <c r="B53" s="139" t="s">
        <v>1000</v>
      </c>
      <c r="C53" s="145" t="s">
        <v>1276</v>
      </c>
      <c r="D53" s="146" t="s">
        <v>1276</v>
      </c>
    </row>
    <row r="54" spans="1:4" ht="18" customHeight="1" x14ac:dyDescent="0.35">
      <c r="A54" s="140" t="s">
        <v>1019</v>
      </c>
      <c r="B54" s="139" t="s">
        <v>1020</v>
      </c>
      <c r="C54" s="145" t="s">
        <v>1276</v>
      </c>
      <c r="D54" s="146" t="s">
        <v>1276</v>
      </c>
    </row>
    <row r="55" spans="1:4" ht="16.25" customHeight="1" x14ac:dyDescent="0.35">
      <c r="A55" s="405" t="s">
        <v>1027</v>
      </c>
      <c r="B55" s="406"/>
      <c r="C55" s="406"/>
      <c r="D55" s="407"/>
    </row>
    <row r="56" spans="1:4" x14ac:dyDescent="0.35">
      <c r="A56" s="140" t="s">
        <v>1028</v>
      </c>
      <c r="B56" s="139" t="s">
        <v>1029</v>
      </c>
      <c r="C56" s="145" t="s">
        <v>1276</v>
      </c>
      <c r="D56" s="146" t="s">
        <v>1276</v>
      </c>
    </row>
    <row r="57" spans="1:4" ht="15.75" customHeight="1" x14ac:dyDescent="0.35">
      <c r="A57" s="140" t="s">
        <v>1033</v>
      </c>
      <c r="B57" s="143" t="s">
        <v>1034</v>
      </c>
      <c r="C57" s="145" t="s">
        <v>1276</v>
      </c>
      <c r="D57" s="146" t="s">
        <v>1276</v>
      </c>
    </row>
    <row r="58" spans="1:4" x14ac:dyDescent="0.35">
      <c r="A58" s="140" t="s">
        <v>1038</v>
      </c>
      <c r="B58" s="139" t="s">
        <v>1039</v>
      </c>
      <c r="C58" s="145" t="s">
        <v>1276</v>
      </c>
      <c r="D58" s="146" t="s">
        <v>1276</v>
      </c>
    </row>
    <row r="59" spans="1:4" x14ac:dyDescent="0.35">
      <c r="A59" s="140" t="s">
        <v>1043</v>
      </c>
      <c r="B59" s="139" t="s">
        <v>1044</v>
      </c>
      <c r="C59" s="145" t="s">
        <v>1276</v>
      </c>
      <c r="D59" s="146" t="s">
        <v>1276</v>
      </c>
    </row>
    <row r="60" spans="1:4" ht="19.5" customHeight="1" x14ac:dyDescent="0.35">
      <c r="A60" s="140" t="s">
        <v>1050</v>
      </c>
      <c r="B60" s="139" t="s">
        <v>1051</v>
      </c>
      <c r="C60" s="145" t="s">
        <v>1276</v>
      </c>
      <c r="D60" s="146" t="s">
        <v>1276</v>
      </c>
    </row>
  </sheetData>
  <mergeCells count="10">
    <mergeCell ref="A1:D1"/>
    <mergeCell ref="A2:D2"/>
    <mergeCell ref="A4:D4"/>
    <mergeCell ref="A7:D7"/>
    <mergeCell ref="A13:D13"/>
    <mergeCell ref="A19:D19"/>
    <mergeCell ref="A55:D55"/>
    <mergeCell ref="A49:D49"/>
    <mergeCell ref="A43:D43"/>
    <mergeCell ref="A25:D2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6328125" defaultRowHeight="15.5" x14ac:dyDescent="0.35"/>
  <cols>
    <col min="1" max="1" width="12.6328125" style="79" customWidth="1"/>
    <col min="2" max="2" width="30" style="22" hidden="1" customWidth="1"/>
    <col min="3" max="3" width="38.6328125" style="22" customWidth="1"/>
    <col min="4" max="4" width="49.6328125" style="6" customWidth="1"/>
    <col min="5" max="5" width="53.453125" style="6" customWidth="1"/>
    <col min="6" max="6" width="21.453125" style="6" customWidth="1"/>
    <col min="7" max="7" width="20.36328125" customWidth="1"/>
    <col min="8" max="8" width="35.6328125" customWidth="1"/>
  </cols>
  <sheetData>
    <row r="1" spans="1:16" ht="30.75" customHeight="1" x14ac:dyDescent="0.35">
      <c r="A1" s="412" t="s">
        <v>1055</v>
      </c>
      <c r="B1" s="413"/>
      <c r="C1" s="413"/>
      <c r="D1" s="413"/>
      <c r="E1" s="413"/>
      <c r="F1" s="413"/>
      <c r="G1" s="413"/>
      <c r="H1" s="414"/>
    </row>
    <row r="2" spans="1:16" ht="33" customHeight="1" x14ac:dyDescent="0.35">
      <c r="A2" s="412" t="s">
        <v>1056</v>
      </c>
      <c r="B2" s="413"/>
      <c r="C2" s="413"/>
      <c r="D2" s="413"/>
      <c r="E2" s="413"/>
      <c r="F2" s="413"/>
      <c r="G2" s="413"/>
      <c r="H2" s="414"/>
    </row>
    <row r="3" spans="1:16" ht="31" x14ac:dyDescent="0.35">
      <c r="A3" s="1" t="s">
        <v>0</v>
      </c>
      <c r="B3" s="2" t="s">
        <v>1</v>
      </c>
      <c r="C3" s="2" t="s">
        <v>2</v>
      </c>
      <c r="D3" s="2" t="s">
        <v>3</v>
      </c>
      <c r="E3" s="80" t="s">
        <v>4</v>
      </c>
      <c r="F3" s="2" t="s">
        <v>1057</v>
      </c>
      <c r="G3" s="2" t="s">
        <v>1058</v>
      </c>
      <c r="H3" s="2" t="s">
        <v>5</v>
      </c>
    </row>
    <row r="4" spans="1:16" ht="15" customHeight="1" x14ac:dyDescent="0.35">
      <c r="A4" s="409" t="s">
        <v>6</v>
      </c>
      <c r="B4" s="410"/>
      <c r="C4" s="410"/>
      <c r="D4" s="410"/>
      <c r="E4" s="410"/>
      <c r="F4" s="410"/>
      <c r="G4" s="410"/>
      <c r="H4" s="411"/>
    </row>
    <row r="5" spans="1:16" ht="41.25" customHeight="1" x14ac:dyDescent="0.35">
      <c r="A5" s="3" t="s">
        <v>7</v>
      </c>
      <c r="B5" s="415" t="s">
        <v>8</v>
      </c>
      <c r="C5" s="416"/>
      <c r="D5" s="416"/>
      <c r="E5" s="416"/>
      <c r="F5" s="416"/>
      <c r="G5" s="416"/>
      <c r="H5" s="417"/>
      <c r="L5" t="s">
        <v>1360</v>
      </c>
      <c r="N5" t="s">
        <v>1359</v>
      </c>
      <c r="O5" t="s">
        <v>1359</v>
      </c>
    </row>
    <row r="6" spans="1:16" ht="59.25" customHeight="1" x14ac:dyDescent="0.35">
      <c r="A6" s="3" t="s">
        <v>1201</v>
      </c>
      <c r="B6" s="113"/>
      <c r="C6" s="14" t="s">
        <v>1190</v>
      </c>
      <c r="D6" s="5" t="s">
        <v>13</v>
      </c>
      <c r="E6" s="5" t="s">
        <v>1103</v>
      </c>
      <c r="F6" s="29"/>
      <c r="G6" s="113"/>
      <c r="H6" s="113"/>
      <c r="N6" s="147" t="s">
        <v>1354</v>
      </c>
      <c r="O6" s="147" t="s">
        <v>1355</v>
      </c>
    </row>
    <row r="7" spans="1:16" ht="53.25" customHeight="1" x14ac:dyDescent="0.35">
      <c r="A7" s="3"/>
      <c r="B7" s="113"/>
      <c r="C7" s="29"/>
      <c r="D7" s="14" t="s">
        <v>1104</v>
      </c>
      <c r="E7" s="14" t="s">
        <v>1105</v>
      </c>
      <c r="F7" s="29"/>
      <c r="G7" s="113"/>
      <c r="H7" s="113"/>
      <c r="L7">
        <v>15</v>
      </c>
      <c r="M7" t="s">
        <v>1346</v>
      </c>
      <c r="N7">
        <v>50</v>
      </c>
      <c r="O7">
        <v>32</v>
      </c>
    </row>
    <row r="8" spans="1:16" ht="55.5" customHeight="1" x14ac:dyDescent="0.35">
      <c r="A8" s="3"/>
      <c r="B8" s="113"/>
      <c r="C8" s="29"/>
      <c r="D8" s="5" t="s">
        <v>1106</v>
      </c>
      <c r="E8" s="5" t="s">
        <v>1107</v>
      </c>
      <c r="G8" s="113"/>
      <c r="H8" s="105" t="s">
        <v>1108</v>
      </c>
      <c r="L8">
        <v>13</v>
      </c>
      <c r="M8" t="s">
        <v>1347</v>
      </c>
      <c r="N8">
        <f>15+7+8</f>
        <v>30</v>
      </c>
      <c r="O8">
        <v>30</v>
      </c>
    </row>
    <row r="9" spans="1:16" ht="41.25" customHeight="1" x14ac:dyDescent="0.35">
      <c r="A9" s="3"/>
      <c r="B9" s="113"/>
      <c r="C9" s="29"/>
      <c r="D9" s="5" t="s">
        <v>1109</v>
      </c>
      <c r="E9" s="5" t="s">
        <v>1110</v>
      </c>
      <c r="F9" s="29"/>
      <c r="G9" s="113"/>
      <c r="H9" s="113"/>
      <c r="L9">
        <v>12</v>
      </c>
      <c r="M9" t="s">
        <v>1349</v>
      </c>
      <c r="N9">
        <f>28+38</f>
        <v>66</v>
      </c>
      <c r="O9">
        <v>56</v>
      </c>
    </row>
    <row r="10" spans="1:16" ht="66.75" customHeight="1" x14ac:dyDescent="0.35">
      <c r="A10" s="3" t="s">
        <v>1202</v>
      </c>
      <c r="B10" s="113"/>
      <c r="C10" s="14" t="s">
        <v>1191</v>
      </c>
      <c r="D10" s="5" t="s">
        <v>1111</v>
      </c>
      <c r="E10" s="5" t="s">
        <v>1112</v>
      </c>
      <c r="F10" s="29"/>
      <c r="G10" s="113"/>
      <c r="H10" s="113"/>
      <c r="L10">
        <v>14</v>
      </c>
      <c r="M10" t="s">
        <v>1348</v>
      </c>
      <c r="N10">
        <f>12+11+14+19+7</f>
        <v>63</v>
      </c>
      <c r="O10">
        <v>63</v>
      </c>
    </row>
    <row r="11" spans="1:16" ht="41.25" customHeight="1" x14ac:dyDescent="0.35">
      <c r="A11" s="3"/>
      <c r="B11" s="113"/>
      <c r="C11" s="29"/>
      <c r="D11" s="5" t="s">
        <v>1113</v>
      </c>
      <c r="E11" s="5" t="s">
        <v>1114</v>
      </c>
      <c r="F11" s="29"/>
      <c r="G11" s="113"/>
      <c r="H11" s="113"/>
      <c r="L11">
        <v>49</v>
      </c>
      <c r="M11" t="s">
        <v>1350</v>
      </c>
      <c r="N11">
        <v>206</v>
      </c>
      <c r="O11">
        <v>149</v>
      </c>
      <c r="P11">
        <f>149-13</f>
        <v>136</v>
      </c>
    </row>
    <row r="12" spans="1:16" ht="41.25" customHeight="1" x14ac:dyDescent="0.35">
      <c r="A12" s="3"/>
      <c r="B12" s="113"/>
      <c r="C12" s="29"/>
      <c r="D12" s="5" t="s">
        <v>1115</v>
      </c>
      <c r="E12" s="5" t="s">
        <v>1116</v>
      </c>
      <c r="G12" s="113"/>
      <c r="H12" s="105" t="s">
        <v>1108</v>
      </c>
      <c r="L12">
        <v>9</v>
      </c>
      <c r="M12" t="s">
        <v>1351</v>
      </c>
      <c r="N12">
        <v>28</v>
      </c>
      <c r="O12">
        <v>28</v>
      </c>
    </row>
    <row r="13" spans="1:16" ht="66" customHeight="1" x14ac:dyDescent="0.35">
      <c r="A13" s="3" t="s">
        <v>1204</v>
      </c>
      <c r="B13" s="113"/>
      <c r="C13" s="14" t="s">
        <v>1193</v>
      </c>
      <c r="D13" s="5" t="s">
        <v>1117</v>
      </c>
      <c r="E13" s="5" t="s">
        <v>1118</v>
      </c>
      <c r="F13" s="29"/>
      <c r="G13" s="113"/>
      <c r="H13" s="113"/>
      <c r="L13">
        <v>8</v>
      </c>
      <c r="M13" t="s">
        <v>1352</v>
      </c>
      <c r="N13">
        <v>35</v>
      </c>
      <c r="O13">
        <v>35</v>
      </c>
    </row>
    <row r="14" spans="1:16" ht="63.75" customHeight="1" x14ac:dyDescent="0.35">
      <c r="A14" s="3"/>
      <c r="B14" s="113"/>
      <c r="C14" s="29"/>
      <c r="D14" s="5" t="s">
        <v>1119</v>
      </c>
      <c r="E14" s="5" t="s">
        <v>1120</v>
      </c>
      <c r="F14" s="29"/>
      <c r="G14" s="113"/>
      <c r="H14" s="113"/>
      <c r="L14">
        <v>14</v>
      </c>
      <c r="M14" t="s">
        <v>1353</v>
      </c>
      <c r="N14">
        <v>35</v>
      </c>
      <c r="O14">
        <v>35</v>
      </c>
    </row>
    <row r="15" spans="1:16" ht="69.75" customHeight="1" x14ac:dyDescent="0.35">
      <c r="A15" s="3" t="s">
        <v>1205</v>
      </c>
      <c r="B15" s="113"/>
      <c r="C15" s="14" t="s">
        <v>1192</v>
      </c>
      <c r="D15" s="5" t="s">
        <v>1121</v>
      </c>
      <c r="E15" s="5" t="s">
        <v>1122</v>
      </c>
      <c r="F15" s="29"/>
      <c r="G15" s="113"/>
      <c r="H15" s="113"/>
      <c r="L15">
        <f>SUM(L7:L14)</f>
        <v>134</v>
      </c>
      <c r="N15">
        <f>SUM(N7:N14)</f>
        <v>513</v>
      </c>
      <c r="O15">
        <f>SUM(O7:O14)</f>
        <v>428</v>
      </c>
      <c r="P15" t="s">
        <v>1357</v>
      </c>
    </row>
    <row r="16" spans="1:16" ht="41.25" customHeight="1" x14ac:dyDescent="0.35">
      <c r="A16" s="3"/>
      <c r="B16" s="113"/>
      <c r="C16" s="29"/>
      <c r="D16" s="4" t="s">
        <v>12</v>
      </c>
      <c r="E16" s="4" t="s">
        <v>1123</v>
      </c>
      <c r="F16" s="29"/>
      <c r="G16" s="113"/>
      <c r="H16" s="113"/>
      <c r="O16">
        <f>428-13</f>
        <v>415</v>
      </c>
      <c r="P16" t="s">
        <v>1356</v>
      </c>
    </row>
    <row r="17" spans="1:8" ht="41.25" customHeight="1" x14ac:dyDescent="0.35">
      <c r="A17" s="3"/>
      <c r="B17" s="113"/>
      <c r="C17" s="29"/>
      <c r="D17" s="14" t="s">
        <v>1124</v>
      </c>
      <c r="E17" s="14" t="s">
        <v>1125</v>
      </c>
      <c r="F17" s="29"/>
      <c r="G17" s="113"/>
      <c r="H17" s="113"/>
    </row>
    <row r="18" spans="1:8" ht="81" customHeight="1" x14ac:dyDescent="0.35">
      <c r="A18" s="3" t="s">
        <v>1206</v>
      </c>
      <c r="B18" s="113"/>
      <c r="C18" s="52" t="s">
        <v>14</v>
      </c>
      <c r="D18" s="5" t="s">
        <v>1126</v>
      </c>
      <c r="E18" s="14" t="s">
        <v>15</v>
      </c>
      <c r="F18" s="29"/>
      <c r="G18" s="113"/>
      <c r="H18" s="113"/>
    </row>
    <row r="19" spans="1:8" ht="41.25" customHeight="1" x14ac:dyDescent="0.35">
      <c r="A19" s="3"/>
      <c r="B19" s="113"/>
      <c r="C19" s="29"/>
      <c r="D19" s="4" t="s">
        <v>1127</v>
      </c>
      <c r="E19" s="5" t="s">
        <v>1128</v>
      </c>
      <c r="F19" s="29"/>
      <c r="G19" s="113"/>
      <c r="H19" s="113"/>
    </row>
    <row r="20" spans="1:8" ht="75.75" customHeight="1" x14ac:dyDescent="0.35">
      <c r="A20" s="3"/>
      <c r="C20" s="29"/>
      <c r="D20" s="5" t="s">
        <v>1129</v>
      </c>
      <c r="E20" s="14" t="s">
        <v>1130</v>
      </c>
      <c r="F20" s="29"/>
      <c r="G20" s="113"/>
      <c r="H20" s="113"/>
    </row>
    <row r="21" spans="1:8" ht="41.25" customHeight="1" x14ac:dyDescent="0.35">
      <c r="A21" s="3"/>
      <c r="B21" s="113"/>
      <c r="C21" s="29"/>
      <c r="D21" s="4" t="s">
        <v>1131</v>
      </c>
      <c r="E21" s="5" t="s">
        <v>1132</v>
      </c>
      <c r="F21" s="29"/>
      <c r="G21" s="113"/>
      <c r="H21" s="113"/>
    </row>
    <row r="22" spans="1:8" ht="41.25" customHeight="1" x14ac:dyDescent="0.35">
      <c r="A22" s="3"/>
      <c r="B22" s="113"/>
      <c r="C22" s="29"/>
      <c r="D22" s="5" t="s">
        <v>1133</v>
      </c>
      <c r="E22" s="14" t="s">
        <v>1130</v>
      </c>
      <c r="F22" s="29"/>
      <c r="G22" s="113"/>
      <c r="H22" s="113"/>
    </row>
    <row r="23" spans="1:8" ht="41.25" customHeight="1" x14ac:dyDescent="0.35">
      <c r="A23" s="3"/>
      <c r="B23" s="113"/>
      <c r="C23" s="29"/>
      <c r="D23" s="4" t="s">
        <v>1134</v>
      </c>
      <c r="E23" s="5" t="s">
        <v>1135</v>
      </c>
      <c r="F23" s="29"/>
      <c r="G23" s="113"/>
      <c r="H23" s="113"/>
    </row>
    <row r="24" spans="1:8" ht="41.25" customHeight="1" x14ac:dyDescent="0.35">
      <c r="A24" s="3"/>
      <c r="B24" s="113"/>
      <c r="C24" s="29"/>
      <c r="D24" s="5" t="s">
        <v>1136</v>
      </c>
      <c r="E24" s="14" t="s">
        <v>1137</v>
      </c>
      <c r="F24" s="29"/>
      <c r="G24" s="113"/>
      <c r="H24" s="113"/>
    </row>
    <row r="25" spans="1:8" ht="41.25" customHeight="1" x14ac:dyDescent="0.35">
      <c r="A25" s="3"/>
      <c r="B25" s="113"/>
      <c r="C25" s="29"/>
      <c r="D25" s="4" t="s">
        <v>1138</v>
      </c>
      <c r="E25" s="10" t="s">
        <v>1139</v>
      </c>
      <c r="F25" s="29"/>
      <c r="G25" s="113"/>
      <c r="H25" s="113"/>
    </row>
    <row r="26" spans="1:8" ht="41.25" customHeight="1" x14ac:dyDescent="0.35">
      <c r="A26" s="3"/>
      <c r="B26" s="113"/>
      <c r="C26" s="29"/>
      <c r="D26" s="4" t="s">
        <v>1140</v>
      </c>
      <c r="E26" s="5" t="s">
        <v>1141</v>
      </c>
      <c r="G26" s="113"/>
      <c r="H26" s="105" t="s">
        <v>1066</v>
      </c>
    </row>
    <row r="27" spans="1:8" ht="41.25" customHeight="1" x14ac:dyDescent="0.35">
      <c r="A27" s="3"/>
      <c r="B27" s="113"/>
      <c r="C27" s="29"/>
      <c r="D27" s="5" t="s">
        <v>1133</v>
      </c>
      <c r="E27" s="14" t="s">
        <v>1130</v>
      </c>
      <c r="F27" s="29"/>
      <c r="G27" s="113"/>
      <c r="H27" s="113"/>
    </row>
    <row r="28" spans="1:8" ht="41.25" customHeight="1" x14ac:dyDescent="0.35">
      <c r="A28" s="3"/>
      <c r="B28" s="113"/>
      <c r="C28" s="29"/>
      <c r="D28" s="4" t="s">
        <v>1134</v>
      </c>
      <c r="E28" s="5" t="s">
        <v>1135</v>
      </c>
      <c r="F28" s="29"/>
      <c r="G28" s="113"/>
      <c r="H28" s="113"/>
    </row>
    <row r="29" spans="1:8" ht="41.25" customHeight="1" x14ac:dyDescent="0.35">
      <c r="A29" s="3"/>
      <c r="B29" s="113"/>
      <c r="C29" s="29"/>
      <c r="D29" s="5" t="s">
        <v>1142</v>
      </c>
      <c r="E29" s="14" t="s">
        <v>1143</v>
      </c>
      <c r="F29" s="29"/>
      <c r="G29" s="113"/>
      <c r="H29" s="113"/>
    </row>
    <row r="30" spans="1:8" ht="41.25" customHeight="1" x14ac:dyDescent="0.35">
      <c r="A30" s="3"/>
      <c r="B30" s="113"/>
      <c r="C30" s="29"/>
      <c r="D30" s="4" t="s">
        <v>1144</v>
      </c>
      <c r="E30" s="5" t="s">
        <v>1145</v>
      </c>
      <c r="F30" s="29"/>
      <c r="G30" s="113"/>
      <c r="H30" s="113"/>
    </row>
    <row r="31" spans="1:8" ht="41.25" customHeight="1" x14ac:dyDescent="0.35">
      <c r="A31" s="3"/>
      <c r="B31" s="113"/>
      <c r="C31" s="29"/>
      <c r="D31" s="5" t="s">
        <v>16</v>
      </c>
      <c r="E31" s="5" t="s">
        <v>1146</v>
      </c>
      <c r="F31" s="29"/>
      <c r="G31" s="113"/>
      <c r="H31" s="113"/>
    </row>
    <row r="32" spans="1:8" ht="69.75" customHeight="1" x14ac:dyDescent="0.35">
      <c r="A32" s="3" t="s">
        <v>1207</v>
      </c>
      <c r="B32" s="113"/>
      <c r="C32" s="14" t="s">
        <v>1194</v>
      </c>
      <c r="D32" s="4" t="s">
        <v>1147</v>
      </c>
      <c r="E32" s="4" t="s">
        <v>1148</v>
      </c>
      <c r="F32" s="29"/>
      <c r="G32" s="113"/>
      <c r="H32" s="113"/>
    </row>
    <row r="33" spans="1:8" ht="41.25" customHeight="1" x14ac:dyDescent="0.35">
      <c r="A33" s="3"/>
      <c r="B33" s="113"/>
      <c r="C33" s="14"/>
      <c r="D33" s="4" t="s">
        <v>1149</v>
      </c>
      <c r="E33" s="4" t="s">
        <v>1150</v>
      </c>
      <c r="F33" s="29"/>
      <c r="G33" s="113"/>
      <c r="H33" s="113"/>
    </row>
    <row r="34" spans="1:8" ht="87" customHeight="1" x14ac:dyDescent="0.35">
      <c r="A34" s="3" t="s">
        <v>1208</v>
      </c>
      <c r="C34" s="52" t="s">
        <v>17</v>
      </c>
      <c r="D34" s="4" t="s">
        <v>1151</v>
      </c>
      <c r="E34" s="5" t="s">
        <v>1152</v>
      </c>
      <c r="F34" s="29"/>
      <c r="G34" s="113"/>
      <c r="H34" s="113"/>
    </row>
    <row r="35" spans="1:8" ht="41.25" customHeight="1" x14ac:dyDescent="0.35">
      <c r="A35" s="3"/>
      <c r="B35" s="113"/>
      <c r="C35" s="29"/>
      <c r="D35" s="4" t="s">
        <v>1153</v>
      </c>
      <c r="E35" s="5" t="s">
        <v>1152</v>
      </c>
      <c r="F35" s="29"/>
      <c r="G35" s="113"/>
      <c r="H35" s="113"/>
    </row>
    <row r="36" spans="1:8" ht="41.25" customHeight="1" x14ac:dyDescent="0.35">
      <c r="A36" s="3"/>
      <c r="B36" s="113"/>
      <c r="C36" s="29"/>
      <c r="D36" s="5" t="s">
        <v>1154</v>
      </c>
      <c r="E36" s="5" t="s">
        <v>1155</v>
      </c>
      <c r="F36" s="29"/>
      <c r="G36" s="113"/>
      <c r="H36" s="113"/>
    </row>
    <row r="37" spans="1:8" ht="41.25" customHeight="1" x14ac:dyDescent="0.35">
      <c r="A37" s="3"/>
      <c r="B37" s="113"/>
      <c r="C37" s="29"/>
      <c r="D37" s="5" t="s">
        <v>1156</v>
      </c>
      <c r="E37" s="5" t="s">
        <v>1157</v>
      </c>
      <c r="F37" s="29"/>
      <c r="G37" s="113"/>
      <c r="H37" s="113"/>
    </row>
    <row r="38" spans="1:8" ht="41.25" customHeight="1" x14ac:dyDescent="0.35">
      <c r="A38" s="3"/>
      <c r="B38" s="113"/>
      <c r="C38" s="29"/>
      <c r="D38" s="5" t="s">
        <v>1158</v>
      </c>
      <c r="E38" s="5" t="s">
        <v>1159</v>
      </c>
      <c r="F38" s="29"/>
      <c r="G38" s="113"/>
      <c r="H38" s="113"/>
    </row>
    <row r="39" spans="1:8" ht="41.25" customHeight="1" x14ac:dyDescent="0.35">
      <c r="A39" s="3"/>
      <c r="B39" s="113"/>
      <c r="C39" s="29"/>
      <c r="D39" s="5" t="s">
        <v>1160</v>
      </c>
      <c r="E39" s="5" t="s">
        <v>1161</v>
      </c>
      <c r="F39" s="29"/>
      <c r="G39" s="113"/>
      <c r="H39" s="113"/>
    </row>
    <row r="40" spans="1:8" ht="41.25" customHeight="1" x14ac:dyDescent="0.35">
      <c r="A40" s="3"/>
      <c r="B40" s="113"/>
      <c r="C40" s="29"/>
      <c r="D40" s="5" t="s">
        <v>1162</v>
      </c>
      <c r="E40" s="19" t="s">
        <v>1163</v>
      </c>
      <c r="F40" s="29"/>
      <c r="G40" s="113"/>
      <c r="H40" s="113"/>
    </row>
    <row r="41" spans="1:8" ht="41.25" customHeight="1" x14ac:dyDescent="0.35">
      <c r="A41" s="3" t="s">
        <v>1209</v>
      </c>
      <c r="B41" s="4"/>
      <c r="C41" s="52" t="s">
        <v>1195</v>
      </c>
      <c r="D41" s="4" t="s">
        <v>1164</v>
      </c>
      <c r="E41" s="4" t="s">
        <v>1165</v>
      </c>
      <c r="F41" s="29"/>
      <c r="G41" s="113"/>
      <c r="H41" s="113"/>
    </row>
    <row r="42" spans="1:8" ht="41.25" customHeight="1" x14ac:dyDescent="0.35">
      <c r="A42" s="3"/>
      <c r="C42" s="29"/>
      <c r="D42" s="5" t="s">
        <v>1166</v>
      </c>
      <c r="E42" s="4" t="s">
        <v>1167</v>
      </c>
      <c r="F42" s="29"/>
      <c r="G42" s="113"/>
      <c r="H42" s="113"/>
    </row>
    <row r="43" spans="1:8" ht="41.25" customHeight="1" x14ac:dyDescent="0.35">
      <c r="A43" s="3"/>
      <c r="B43" s="4"/>
      <c r="C43" s="29"/>
      <c r="D43" s="5" t="s">
        <v>1168</v>
      </c>
      <c r="E43" s="19" t="s">
        <v>1169</v>
      </c>
      <c r="F43" s="29"/>
      <c r="G43" s="113"/>
      <c r="H43" s="113"/>
    </row>
    <row r="44" spans="1:8" ht="41.25" customHeight="1" x14ac:dyDescent="0.35">
      <c r="A44" s="3" t="s">
        <v>1210</v>
      </c>
      <c r="B44" s="4"/>
      <c r="C44" s="4" t="s">
        <v>10</v>
      </c>
      <c r="D44" s="5" t="s">
        <v>1170</v>
      </c>
      <c r="E44" s="14" t="s">
        <v>1171</v>
      </c>
      <c r="F44" s="29"/>
      <c r="G44" s="113"/>
      <c r="H44" s="113"/>
    </row>
    <row r="45" spans="1:8" ht="41.25" customHeight="1" x14ac:dyDescent="0.35">
      <c r="A45" s="3"/>
      <c r="B45" s="4"/>
      <c r="C45" s="29"/>
      <c r="D45" s="5" t="s">
        <v>1172</v>
      </c>
      <c r="E45" s="14" t="s">
        <v>1173</v>
      </c>
      <c r="F45" s="29"/>
      <c r="G45" s="113"/>
      <c r="H45" s="113"/>
    </row>
    <row r="46" spans="1:8" ht="41.25" customHeight="1" x14ac:dyDescent="0.35">
      <c r="A46" s="3" t="s">
        <v>1211</v>
      </c>
      <c r="B46" s="113"/>
      <c r="C46" s="14" t="s">
        <v>1197</v>
      </c>
      <c r="D46" s="29" t="s">
        <v>1174</v>
      </c>
      <c r="E46" s="14" t="s">
        <v>1175</v>
      </c>
      <c r="F46" s="29"/>
      <c r="G46" s="113"/>
      <c r="H46" s="113"/>
    </row>
    <row r="47" spans="1:8" ht="41.25" customHeight="1" x14ac:dyDescent="0.35">
      <c r="A47" s="3"/>
      <c r="B47" s="113"/>
      <c r="C47" s="29"/>
      <c r="D47" s="29" t="s">
        <v>1176</v>
      </c>
      <c r="E47" s="14" t="s">
        <v>1177</v>
      </c>
      <c r="F47" s="29"/>
      <c r="G47" s="113"/>
      <c r="H47" s="113"/>
    </row>
    <row r="48" spans="1:8" ht="48.75" customHeight="1" x14ac:dyDescent="0.35">
      <c r="A48" s="3" t="s">
        <v>1212</v>
      </c>
      <c r="C48" s="52" t="s">
        <v>9</v>
      </c>
      <c r="D48" s="114" t="s">
        <v>1178</v>
      </c>
      <c r="E48" s="5" t="s">
        <v>1179</v>
      </c>
      <c r="F48" s="29"/>
      <c r="G48" s="113"/>
      <c r="H48" s="113"/>
    </row>
    <row r="49" spans="1:8" ht="52.5" customHeight="1" x14ac:dyDescent="0.35">
      <c r="A49" s="3" t="s">
        <v>1213</v>
      </c>
      <c r="B49" s="113"/>
      <c r="C49" s="14" t="s">
        <v>1196</v>
      </c>
      <c r="D49" s="29" t="s">
        <v>1180</v>
      </c>
      <c r="E49" s="14" t="s">
        <v>1181</v>
      </c>
      <c r="F49" s="29"/>
      <c r="G49" s="113"/>
      <c r="H49" s="113"/>
    </row>
    <row r="50" spans="1:8" ht="41.25" customHeight="1" x14ac:dyDescent="0.35">
      <c r="A50" s="3"/>
      <c r="B50" s="113"/>
      <c r="C50" s="29"/>
      <c r="D50" s="5" t="s">
        <v>1182</v>
      </c>
      <c r="E50" s="14" t="s">
        <v>1183</v>
      </c>
      <c r="F50" s="29"/>
      <c r="G50" s="113"/>
      <c r="H50" s="113"/>
    </row>
    <row r="51" spans="1:8" ht="52.5" customHeight="1" x14ac:dyDescent="0.35">
      <c r="A51" s="3" t="s">
        <v>1214</v>
      </c>
      <c r="C51" s="52" t="s">
        <v>18</v>
      </c>
      <c r="D51" s="14" t="s">
        <v>1188</v>
      </c>
      <c r="E51" s="14" t="s">
        <v>1189</v>
      </c>
      <c r="F51" s="29"/>
      <c r="G51" s="113"/>
      <c r="H51" s="113"/>
    </row>
    <row r="52" spans="1:8" ht="41.25" customHeight="1" x14ac:dyDescent="0.35">
      <c r="A52" s="3" t="s">
        <v>11</v>
      </c>
      <c r="B52" s="418" t="s">
        <v>1198</v>
      </c>
      <c r="C52" s="419"/>
      <c r="D52" s="419"/>
      <c r="E52" s="419"/>
      <c r="F52" s="419"/>
      <c r="G52" s="419"/>
      <c r="H52" s="420"/>
    </row>
    <row r="53" spans="1:8" ht="41.25" customHeight="1" x14ac:dyDescent="0.35">
      <c r="A53" s="3" t="s">
        <v>1215</v>
      </c>
      <c r="B53" s="113"/>
      <c r="C53" s="14" t="s">
        <v>1199</v>
      </c>
      <c r="D53" s="14" t="s">
        <v>1184</v>
      </c>
      <c r="E53" s="14" t="s">
        <v>1185</v>
      </c>
      <c r="F53" s="113"/>
      <c r="G53" s="113"/>
      <c r="H53" s="113"/>
    </row>
    <row r="54" spans="1:8" ht="41.25" customHeight="1" x14ac:dyDescent="0.35">
      <c r="A54" s="3"/>
      <c r="B54" s="113"/>
      <c r="C54" s="29"/>
      <c r="D54" s="14" t="s">
        <v>1186</v>
      </c>
      <c r="E54" s="14" t="s">
        <v>1187</v>
      </c>
      <c r="F54" s="113"/>
      <c r="G54" s="113"/>
      <c r="H54" s="113"/>
    </row>
    <row r="55" spans="1:8" ht="41.25" customHeight="1" x14ac:dyDescent="0.35">
      <c r="A55" s="3" t="s">
        <v>1216</v>
      </c>
      <c r="C55" s="52" t="s">
        <v>1200</v>
      </c>
      <c r="D55" s="5" t="s">
        <v>1217</v>
      </c>
      <c r="E55" s="14" t="s">
        <v>1187</v>
      </c>
      <c r="F55" s="113"/>
      <c r="G55" s="113"/>
      <c r="H55" s="113"/>
    </row>
    <row r="56" spans="1:8" ht="16.25" customHeight="1" x14ac:dyDescent="0.35">
      <c r="A56" s="409" t="s">
        <v>19</v>
      </c>
      <c r="B56" s="410"/>
      <c r="C56" s="410"/>
      <c r="D56" s="410"/>
      <c r="E56" s="410"/>
      <c r="F56" s="410"/>
      <c r="G56" s="410"/>
      <c r="H56" s="411"/>
    </row>
    <row r="57" spans="1:8" ht="32.25" customHeight="1" x14ac:dyDescent="0.35">
      <c r="A57" s="3" t="s">
        <v>1059</v>
      </c>
      <c r="B57" s="415" t="s">
        <v>20</v>
      </c>
      <c r="C57" s="416"/>
      <c r="D57" s="416"/>
      <c r="E57" s="416"/>
      <c r="F57" s="416"/>
      <c r="G57" s="416"/>
      <c r="H57" s="417"/>
    </row>
    <row r="58" spans="1:8" ht="72.5" x14ac:dyDescent="0.35">
      <c r="A58" s="3" t="s">
        <v>1222</v>
      </c>
      <c r="B58" s="4"/>
      <c r="C58" s="17" t="s">
        <v>21</v>
      </c>
      <c r="D58" s="18" t="s">
        <v>22</v>
      </c>
      <c r="E58" s="30" t="s">
        <v>23</v>
      </c>
      <c r="F58" s="19"/>
      <c r="G58" s="29"/>
      <c r="H58" s="29"/>
    </row>
    <row r="59" spans="1:8" ht="29" x14ac:dyDescent="0.35">
      <c r="A59" s="3"/>
      <c r="B59" s="4"/>
      <c r="C59" s="4"/>
      <c r="D59" s="19" t="s">
        <v>24</v>
      </c>
      <c r="E59" s="76" t="s">
        <v>25</v>
      </c>
      <c r="F59" s="20"/>
      <c r="G59" s="29"/>
      <c r="H59" s="29"/>
    </row>
    <row r="60" spans="1:8" x14ac:dyDescent="0.35">
      <c r="A60" s="3"/>
      <c r="B60" s="4"/>
      <c r="C60" s="4"/>
      <c r="D60" s="19" t="s">
        <v>26</v>
      </c>
      <c r="E60" s="30" t="s">
        <v>27</v>
      </c>
      <c r="F60" s="19"/>
      <c r="G60" s="24"/>
      <c r="H60" s="19"/>
    </row>
    <row r="61" spans="1:8" ht="42.75" customHeight="1" x14ac:dyDescent="0.35">
      <c r="A61" s="3"/>
      <c r="B61" s="17"/>
      <c r="C61" s="4"/>
      <c r="D61" s="14" t="s">
        <v>28</v>
      </c>
      <c r="E61" s="84" t="s">
        <v>29</v>
      </c>
      <c r="F61" s="14"/>
      <c r="G61" s="29"/>
      <c r="H61" s="29"/>
    </row>
    <row r="62" spans="1:8" ht="110.25" customHeight="1" x14ac:dyDescent="0.35">
      <c r="A62" s="3" t="s">
        <v>1223</v>
      </c>
      <c r="B62" s="4"/>
      <c r="C62" s="4" t="s">
        <v>30</v>
      </c>
      <c r="D62" s="5" t="s">
        <v>31</v>
      </c>
      <c r="E62" s="30" t="s">
        <v>32</v>
      </c>
      <c r="F62" s="5"/>
      <c r="G62" s="102"/>
      <c r="H62" s="103"/>
    </row>
    <row r="63" spans="1:8" ht="117.75" customHeight="1" x14ac:dyDescent="0.35">
      <c r="A63" s="3"/>
      <c r="B63" s="4"/>
      <c r="C63" s="4"/>
      <c r="D63" s="5" t="s">
        <v>33</v>
      </c>
      <c r="E63" s="81" t="s">
        <v>34</v>
      </c>
      <c r="F63" s="5"/>
      <c r="G63" s="103"/>
      <c r="H63" s="12"/>
    </row>
    <row r="64" spans="1:8" ht="63" customHeight="1" x14ac:dyDescent="0.35">
      <c r="A64" s="3" t="s">
        <v>1224</v>
      </c>
      <c r="B64" s="4"/>
      <c r="C64" s="4" t="s">
        <v>35</v>
      </c>
      <c r="D64" s="5" t="s">
        <v>36</v>
      </c>
      <c r="E64" s="81" t="s">
        <v>37</v>
      </c>
      <c r="F64" s="5"/>
      <c r="G64" s="29"/>
      <c r="H64" s="29"/>
    </row>
    <row r="65" spans="1:8" ht="47" customHeight="1" x14ac:dyDescent="0.35">
      <c r="A65" s="3"/>
      <c r="C65" s="4"/>
      <c r="D65" s="5" t="s">
        <v>38</v>
      </c>
      <c r="E65" s="66" t="s">
        <v>39</v>
      </c>
      <c r="F65" s="9"/>
      <c r="G65" s="29"/>
      <c r="H65" s="29"/>
    </row>
    <row r="66" spans="1:8" ht="27.75" customHeight="1" x14ac:dyDescent="0.35">
      <c r="A66" s="3" t="s">
        <v>40</v>
      </c>
      <c r="B66" s="415" t="s">
        <v>41</v>
      </c>
      <c r="C66" s="416"/>
      <c r="D66" s="416"/>
      <c r="E66" s="416"/>
      <c r="F66" s="416"/>
      <c r="G66" s="416"/>
      <c r="H66" s="417"/>
    </row>
    <row r="67" spans="1:8" ht="61.5" customHeight="1" x14ac:dyDescent="0.35">
      <c r="A67" s="3" t="s">
        <v>1225</v>
      </c>
      <c r="B67" s="4"/>
      <c r="C67" s="4" t="s">
        <v>42</v>
      </c>
      <c r="D67" s="19" t="s">
        <v>43</v>
      </c>
      <c r="E67" s="30" t="s">
        <v>44</v>
      </c>
      <c r="F67" s="19"/>
      <c r="G67" s="29"/>
      <c r="H67" s="29"/>
    </row>
    <row r="68" spans="1:8" ht="29" x14ac:dyDescent="0.35">
      <c r="A68" s="3"/>
      <c r="B68" s="4"/>
      <c r="C68" s="4"/>
      <c r="D68" s="6" t="s">
        <v>45</v>
      </c>
      <c r="E68" s="84" t="s">
        <v>46</v>
      </c>
      <c r="F68" s="14"/>
      <c r="G68" s="19"/>
      <c r="H68" s="29"/>
    </row>
    <row r="69" spans="1:8" ht="31" x14ac:dyDescent="0.35">
      <c r="A69" s="3"/>
      <c r="B69" s="4"/>
      <c r="C69" s="4"/>
      <c r="D69" s="4" t="s">
        <v>47</v>
      </c>
      <c r="E69" s="30" t="s">
        <v>48</v>
      </c>
      <c r="F69" s="19"/>
      <c r="G69" s="35"/>
      <c r="H69" s="29"/>
    </row>
    <row r="70" spans="1:8" ht="153.75" customHeight="1" x14ac:dyDescent="0.35">
      <c r="A70" s="3"/>
      <c r="B70" s="4"/>
      <c r="D70" s="23" t="s">
        <v>49</v>
      </c>
      <c r="E70" s="21" t="s">
        <v>50</v>
      </c>
      <c r="F70" s="24"/>
      <c r="G70" s="29"/>
      <c r="H70" s="29"/>
    </row>
    <row r="71" spans="1:8" ht="77.25" customHeight="1" x14ac:dyDescent="0.35">
      <c r="A71" s="3" t="s">
        <v>1226</v>
      </c>
      <c r="B71" s="4"/>
      <c r="C71" s="4" t="s">
        <v>51</v>
      </c>
      <c r="D71" s="6" t="s">
        <v>52</v>
      </c>
      <c r="E71" s="85" t="s">
        <v>53</v>
      </c>
      <c r="F71" s="25"/>
      <c r="G71" s="29"/>
      <c r="H71" s="29"/>
    </row>
    <row r="72" spans="1:8" ht="62.25" customHeight="1" x14ac:dyDescent="0.35">
      <c r="A72" s="3" t="s">
        <v>1227</v>
      </c>
      <c r="B72" s="4"/>
      <c r="C72" s="17" t="s">
        <v>54</v>
      </c>
      <c r="D72" s="19" t="s">
        <v>55</v>
      </c>
      <c r="E72" s="30" t="s">
        <v>56</v>
      </c>
      <c r="F72" s="19"/>
      <c r="G72" s="29"/>
      <c r="H72" s="29"/>
    </row>
    <row r="73" spans="1:8" ht="66.75" customHeight="1" x14ac:dyDescent="0.35">
      <c r="A73" s="3"/>
      <c r="B73" s="4"/>
      <c r="C73" s="4"/>
      <c r="D73" s="26" t="s">
        <v>57</v>
      </c>
      <c r="E73" s="73" t="s">
        <v>58</v>
      </c>
      <c r="F73" s="27"/>
      <c r="G73" s="29"/>
      <c r="H73" s="29"/>
    </row>
    <row r="74" spans="1:8" ht="33" customHeight="1" x14ac:dyDescent="0.35">
      <c r="A74" s="3" t="s">
        <v>59</v>
      </c>
      <c r="B74" s="415" t="s">
        <v>60</v>
      </c>
      <c r="C74" s="416"/>
      <c r="D74" s="416"/>
      <c r="E74" s="416"/>
      <c r="F74" s="416"/>
      <c r="G74" s="416"/>
      <c r="H74" s="417"/>
    </row>
    <row r="75" spans="1:8" ht="106.5" customHeight="1" x14ac:dyDescent="0.35">
      <c r="A75" s="3" t="s">
        <v>1228</v>
      </c>
      <c r="B75" s="4"/>
      <c r="C75" s="4" t="s">
        <v>61</v>
      </c>
      <c r="D75" s="5" t="s">
        <v>62</v>
      </c>
      <c r="E75" s="82"/>
      <c r="F75" s="13"/>
      <c r="G75" s="13"/>
      <c r="H75" s="29"/>
    </row>
    <row r="76" spans="1:8" ht="79.5" customHeight="1" x14ac:dyDescent="0.35">
      <c r="A76" s="3"/>
      <c r="B76" s="4"/>
      <c r="C76" s="4"/>
      <c r="D76" s="4" t="s">
        <v>63</v>
      </c>
      <c r="E76" s="21" t="s">
        <v>64</v>
      </c>
      <c r="F76" s="24"/>
      <c r="G76" s="104"/>
      <c r="H76" s="29"/>
    </row>
    <row r="77" spans="1:8" ht="70.5" customHeight="1" x14ac:dyDescent="0.35">
      <c r="A77" s="3" t="s">
        <v>1229</v>
      </c>
      <c r="B77" s="4"/>
      <c r="C77" s="4" t="s">
        <v>65</v>
      </c>
      <c r="D77" s="14" t="s">
        <v>66</v>
      </c>
      <c r="E77" s="84" t="s">
        <v>67</v>
      </c>
      <c r="F77" s="14"/>
      <c r="G77" s="101"/>
      <c r="H77" s="29"/>
    </row>
    <row r="78" spans="1:8" ht="51.75" customHeight="1" x14ac:dyDescent="0.35">
      <c r="A78" s="3" t="s">
        <v>1230</v>
      </c>
      <c r="B78" s="4"/>
      <c r="C78" s="4" t="s">
        <v>68</v>
      </c>
      <c r="D78" s="4" t="s">
        <v>69</v>
      </c>
      <c r="E78" s="66" t="s">
        <v>70</v>
      </c>
      <c r="F78" s="9"/>
      <c r="G78" s="29"/>
      <c r="H78" s="29"/>
    </row>
    <row r="79" spans="1:8" ht="29" x14ac:dyDescent="0.35">
      <c r="A79" s="3"/>
      <c r="B79" s="4"/>
      <c r="C79" s="4"/>
      <c r="D79" s="14" t="s">
        <v>71</v>
      </c>
      <c r="E79" s="84" t="s">
        <v>72</v>
      </c>
      <c r="F79" s="14"/>
      <c r="G79" s="29"/>
      <c r="H79" s="29"/>
    </row>
    <row r="80" spans="1:8" x14ac:dyDescent="0.35">
      <c r="A80" s="3"/>
      <c r="B80" s="4"/>
      <c r="C80" s="4"/>
      <c r="D80" s="14" t="s">
        <v>73</v>
      </c>
      <c r="E80" s="84" t="s">
        <v>74</v>
      </c>
      <c r="F80" s="14"/>
      <c r="G80" s="29"/>
      <c r="H80" s="29"/>
    </row>
    <row r="81" spans="1:8" ht="27" customHeight="1" x14ac:dyDescent="0.35">
      <c r="A81" s="3" t="s">
        <v>75</v>
      </c>
      <c r="B81" s="415" t="s">
        <v>76</v>
      </c>
      <c r="C81" s="416"/>
      <c r="D81" s="416"/>
      <c r="E81" s="416"/>
      <c r="F81" s="416"/>
      <c r="G81" s="416"/>
      <c r="H81" s="417"/>
    </row>
    <row r="82" spans="1:8" ht="50.25" customHeight="1" x14ac:dyDescent="0.35">
      <c r="A82" s="3" t="s">
        <v>1231</v>
      </c>
      <c r="B82" s="4"/>
      <c r="C82" s="17" t="s">
        <v>77</v>
      </c>
      <c r="D82" s="19" t="s">
        <v>78</v>
      </c>
      <c r="E82" s="86" t="s">
        <v>79</v>
      </c>
      <c r="F82" s="28"/>
      <c r="G82" s="29"/>
      <c r="H82" s="29"/>
    </row>
    <row r="83" spans="1:8" x14ac:dyDescent="0.35">
      <c r="A83" s="3"/>
      <c r="B83" s="4"/>
      <c r="C83" s="4"/>
      <c r="D83" s="19" t="s">
        <v>80</v>
      </c>
      <c r="E83" s="30" t="s">
        <v>81</v>
      </c>
      <c r="F83" s="19"/>
      <c r="G83" s="29"/>
      <c r="H83" s="29"/>
    </row>
    <row r="84" spans="1:8" ht="52.5" customHeight="1" x14ac:dyDescent="0.35">
      <c r="A84" s="3" t="s">
        <v>1232</v>
      </c>
      <c r="B84" s="4"/>
      <c r="C84" s="4" t="s">
        <v>82</v>
      </c>
      <c r="D84" s="26" t="s">
        <v>83</v>
      </c>
      <c r="E84" s="84" t="s">
        <v>84</v>
      </c>
      <c r="F84" s="14"/>
      <c r="G84" s="29"/>
      <c r="H84" s="29"/>
    </row>
    <row r="85" spans="1:8" ht="46.5" x14ac:dyDescent="0.35">
      <c r="A85" s="3" t="s">
        <v>1233</v>
      </c>
      <c r="B85" s="4"/>
      <c r="C85" s="17" t="s">
        <v>85</v>
      </c>
      <c r="D85" s="19" t="s">
        <v>86</v>
      </c>
      <c r="E85" s="84" t="s">
        <v>87</v>
      </c>
      <c r="F85" s="14"/>
      <c r="G85" s="29"/>
      <c r="H85" s="29"/>
    </row>
    <row r="86" spans="1:8" ht="29" x14ac:dyDescent="0.35">
      <c r="A86" s="3"/>
      <c r="B86" s="4"/>
      <c r="C86" s="17"/>
      <c r="D86" s="19" t="s">
        <v>88</v>
      </c>
      <c r="E86" s="84" t="s">
        <v>89</v>
      </c>
      <c r="F86" s="14"/>
      <c r="H86" s="105" t="s">
        <v>90</v>
      </c>
    </row>
    <row r="87" spans="1:8" ht="37.5" customHeight="1" x14ac:dyDescent="0.35">
      <c r="A87" s="3" t="s">
        <v>91</v>
      </c>
      <c r="B87" s="415" t="s">
        <v>92</v>
      </c>
      <c r="C87" s="416"/>
      <c r="D87" s="416"/>
      <c r="E87" s="416"/>
      <c r="F87" s="416"/>
      <c r="G87" s="416"/>
      <c r="H87" s="417"/>
    </row>
    <row r="88" spans="1:8" ht="46.5" x14ac:dyDescent="0.35">
      <c r="A88" s="3" t="s">
        <v>1234</v>
      </c>
      <c r="B88" s="4"/>
      <c r="C88" s="4" t="s">
        <v>93</v>
      </c>
      <c r="D88" s="4" t="s">
        <v>94</v>
      </c>
      <c r="E88" s="66"/>
      <c r="F88" s="9"/>
      <c r="G88" s="29"/>
      <c r="H88" s="29"/>
    </row>
    <row r="89" spans="1:8" ht="31" x14ac:dyDescent="0.35">
      <c r="A89" s="3"/>
      <c r="B89" s="4"/>
      <c r="C89" s="4"/>
      <c r="D89" s="4" t="s">
        <v>95</v>
      </c>
      <c r="E89" s="67" t="s">
        <v>96</v>
      </c>
      <c r="F89" s="26"/>
      <c r="G89" s="29"/>
      <c r="H89" s="29"/>
    </row>
    <row r="90" spans="1:8" ht="31" x14ac:dyDescent="0.35">
      <c r="A90" s="3"/>
      <c r="B90" s="4"/>
      <c r="C90" s="4"/>
      <c r="D90" s="23" t="s">
        <v>97</v>
      </c>
      <c r="E90" s="67" t="s">
        <v>98</v>
      </c>
      <c r="F90" s="26"/>
      <c r="G90" s="29"/>
      <c r="H90" s="29"/>
    </row>
    <row r="91" spans="1:8" x14ac:dyDescent="0.35">
      <c r="A91" s="3"/>
      <c r="B91" s="24"/>
      <c r="C91" s="29"/>
      <c r="D91" s="19" t="s">
        <v>99</v>
      </c>
      <c r="E91" s="87" t="s">
        <v>100</v>
      </c>
      <c r="F91" s="29"/>
      <c r="G91" s="29"/>
      <c r="H91" s="29"/>
    </row>
    <row r="92" spans="1:8" ht="15.75" customHeight="1" x14ac:dyDescent="0.35">
      <c r="A92" s="409" t="s">
        <v>101</v>
      </c>
      <c r="B92" s="410"/>
      <c r="C92" s="410"/>
      <c r="D92" s="410"/>
      <c r="E92" s="410"/>
      <c r="F92" s="410"/>
      <c r="G92" s="410"/>
      <c r="H92" s="411"/>
    </row>
    <row r="93" spans="1:8" ht="27.75" customHeight="1" x14ac:dyDescent="0.35">
      <c r="A93" s="3" t="s">
        <v>102</v>
      </c>
      <c r="B93" s="421" t="s">
        <v>103</v>
      </c>
      <c r="C93" s="422"/>
      <c r="D93" s="422"/>
      <c r="E93" s="422"/>
      <c r="F93" s="422"/>
      <c r="G93" s="422"/>
      <c r="H93" s="423"/>
    </row>
    <row r="94" spans="1:8" ht="81" customHeight="1" x14ac:dyDescent="0.35">
      <c r="A94" s="3" t="s">
        <v>1235</v>
      </c>
      <c r="B94" s="18"/>
      <c r="C94" s="18" t="s">
        <v>104</v>
      </c>
      <c r="D94" s="19" t="s">
        <v>105</v>
      </c>
      <c r="E94" s="30" t="s">
        <v>106</v>
      </c>
      <c r="F94" s="19"/>
      <c r="G94" s="35"/>
      <c r="H94" s="19"/>
    </row>
    <row r="95" spans="1:8" ht="29" x14ac:dyDescent="0.35">
      <c r="A95" s="3"/>
      <c r="B95" s="4"/>
      <c r="C95" s="4"/>
      <c r="D95" s="19" t="s">
        <v>107</v>
      </c>
      <c r="E95" s="30" t="s">
        <v>108</v>
      </c>
      <c r="F95" s="19"/>
      <c r="G95" s="35"/>
      <c r="H95" s="19"/>
    </row>
    <row r="96" spans="1:8" x14ac:dyDescent="0.35">
      <c r="A96" s="3"/>
      <c r="B96" s="4"/>
      <c r="C96" s="4"/>
      <c r="D96" s="19" t="s">
        <v>109</v>
      </c>
      <c r="E96" s="6" t="s">
        <v>110</v>
      </c>
      <c r="F96" s="9"/>
      <c r="G96" s="26"/>
      <c r="H96" s="29"/>
    </row>
    <row r="97" spans="1:8" x14ac:dyDescent="0.35">
      <c r="A97" s="3"/>
      <c r="B97" s="4"/>
      <c r="C97" s="4"/>
      <c r="D97" s="14" t="s">
        <v>111</v>
      </c>
      <c r="E97" s="84" t="s">
        <v>112</v>
      </c>
      <c r="F97" s="14"/>
      <c r="G97" s="106"/>
      <c r="H97" s="29"/>
    </row>
    <row r="98" spans="1:8" ht="29" x14ac:dyDescent="0.35">
      <c r="A98" s="3"/>
      <c r="B98" s="4"/>
      <c r="C98" s="4"/>
      <c r="D98" s="31" t="s">
        <v>113</v>
      </c>
      <c r="E98" s="66"/>
      <c r="F98" s="9"/>
      <c r="G98" s="29"/>
      <c r="H98" s="29"/>
    </row>
    <row r="99" spans="1:8" ht="31" x14ac:dyDescent="0.35">
      <c r="A99" s="3"/>
      <c r="B99" s="4"/>
      <c r="C99" s="4"/>
      <c r="D99" s="4" t="s">
        <v>114</v>
      </c>
      <c r="E99" s="86" t="s">
        <v>115</v>
      </c>
      <c r="F99" s="28"/>
      <c r="G99" s="29"/>
      <c r="H99" s="29"/>
    </row>
    <row r="100" spans="1:8" ht="31" x14ac:dyDescent="0.35">
      <c r="A100" s="3"/>
      <c r="B100" s="4"/>
      <c r="C100" s="4"/>
      <c r="D100" s="4" t="s">
        <v>116</v>
      </c>
      <c r="E100" s="68" t="s">
        <v>117</v>
      </c>
      <c r="F100" s="4"/>
      <c r="G100" s="29"/>
      <c r="H100" s="29"/>
    </row>
    <row r="101" spans="1:8" ht="31" x14ac:dyDescent="0.35">
      <c r="A101" s="3"/>
      <c r="B101" s="4"/>
      <c r="C101" s="4"/>
      <c r="D101" s="4" t="s">
        <v>118</v>
      </c>
      <c r="E101" s="84" t="s">
        <v>119</v>
      </c>
      <c r="F101" s="14"/>
      <c r="G101" s="29"/>
      <c r="H101" s="29"/>
    </row>
    <row r="102" spans="1:8" ht="111" customHeight="1" x14ac:dyDescent="0.35">
      <c r="A102" s="3"/>
      <c r="B102" s="4"/>
      <c r="C102" s="4"/>
      <c r="D102" s="4" t="s">
        <v>120</v>
      </c>
      <c r="E102" s="84" t="s">
        <v>121</v>
      </c>
      <c r="F102" s="14"/>
      <c r="G102" s="19"/>
      <c r="H102" s="29"/>
    </row>
    <row r="103" spans="1:8" ht="32.25" customHeight="1" x14ac:dyDescent="0.35">
      <c r="A103" s="3"/>
      <c r="B103" s="4"/>
      <c r="C103" s="4"/>
      <c r="D103" s="14" t="s">
        <v>122</v>
      </c>
      <c r="E103" s="84" t="s">
        <v>123</v>
      </c>
      <c r="F103" s="14"/>
      <c r="G103" s="101"/>
      <c r="H103" s="29"/>
    </row>
    <row r="104" spans="1:8" ht="32.25" customHeight="1" x14ac:dyDescent="0.35">
      <c r="A104" s="3"/>
      <c r="B104" s="4"/>
      <c r="C104" s="4"/>
      <c r="D104" s="14" t="s">
        <v>124</v>
      </c>
      <c r="E104" s="87" t="s">
        <v>125</v>
      </c>
      <c r="F104" s="29"/>
      <c r="H104" s="105" t="s">
        <v>90</v>
      </c>
    </row>
    <row r="105" spans="1:8" ht="58" x14ac:dyDescent="0.35">
      <c r="A105" s="3" t="s">
        <v>1236</v>
      </c>
      <c r="B105" s="4"/>
      <c r="C105" s="4" t="s">
        <v>126</v>
      </c>
      <c r="D105" s="24" t="s">
        <v>127</v>
      </c>
      <c r="E105" s="21" t="s">
        <v>128</v>
      </c>
      <c r="F105" s="24"/>
      <c r="G105" s="101"/>
      <c r="H105" s="29"/>
    </row>
    <row r="106" spans="1:8" ht="29" x14ac:dyDescent="0.35">
      <c r="A106" s="3"/>
      <c r="B106" s="4"/>
      <c r="C106" s="4"/>
      <c r="D106" s="24" t="s">
        <v>129</v>
      </c>
      <c r="E106" s="84"/>
      <c r="F106" s="14"/>
      <c r="G106" s="29"/>
      <c r="H106" s="29"/>
    </row>
    <row r="107" spans="1:8" ht="29" x14ac:dyDescent="0.35">
      <c r="A107" s="3"/>
      <c r="B107" s="4"/>
      <c r="C107" s="4"/>
      <c r="D107" s="32" t="s">
        <v>130</v>
      </c>
      <c r="E107" s="84" t="s">
        <v>131</v>
      </c>
      <c r="F107" s="14"/>
      <c r="G107" s="29"/>
      <c r="H107" s="29"/>
    </row>
    <row r="108" spans="1:8" ht="28.5" customHeight="1" x14ac:dyDescent="0.35">
      <c r="A108" s="3" t="s">
        <v>132</v>
      </c>
      <c r="B108" s="415" t="s">
        <v>133</v>
      </c>
      <c r="C108" s="416"/>
      <c r="D108" s="416"/>
      <c r="E108" s="416"/>
      <c r="F108" s="416"/>
      <c r="G108" s="416"/>
      <c r="H108" s="417"/>
    </row>
    <row r="109" spans="1:8" ht="85.5" customHeight="1" x14ac:dyDescent="0.35">
      <c r="A109" s="3" t="s">
        <v>1237</v>
      </c>
      <c r="B109" s="4"/>
      <c r="C109" s="4" t="s">
        <v>134</v>
      </c>
      <c r="D109" s="14" t="s">
        <v>135</v>
      </c>
      <c r="E109" s="88" t="s">
        <v>136</v>
      </c>
      <c r="F109" s="31"/>
      <c r="G109" s="29"/>
      <c r="H109" s="29"/>
    </row>
    <row r="110" spans="1:8" ht="62" x14ac:dyDescent="0.35">
      <c r="A110" s="3" t="s">
        <v>1238</v>
      </c>
      <c r="B110" s="4"/>
      <c r="C110" s="4" t="s">
        <v>137</v>
      </c>
      <c r="D110" s="9" t="s">
        <v>138</v>
      </c>
      <c r="E110" s="68" t="s">
        <v>139</v>
      </c>
      <c r="F110" s="4"/>
      <c r="G110" s="29"/>
      <c r="H110" s="29"/>
    </row>
    <row r="111" spans="1:8" ht="43.5" x14ac:dyDescent="0.35">
      <c r="A111" s="3"/>
      <c r="B111" s="4"/>
      <c r="C111" s="4"/>
      <c r="D111" s="14" t="s">
        <v>140</v>
      </c>
      <c r="E111" s="88" t="s">
        <v>141</v>
      </c>
      <c r="F111" s="31"/>
      <c r="G111" s="29"/>
      <c r="H111" s="29"/>
    </row>
    <row r="112" spans="1:8" ht="72.5" x14ac:dyDescent="0.35">
      <c r="A112" s="3"/>
      <c r="B112" s="4"/>
      <c r="C112" s="4"/>
      <c r="D112" s="14" t="s">
        <v>142</v>
      </c>
      <c r="E112" s="73" t="s">
        <v>143</v>
      </c>
      <c r="F112" s="27"/>
      <c r="G112" s="29"/>
      <c r="H112" s="29"/>
    </row>
    <row r="113" spans="1:8" ht="46.5" x14ac:dyDescent="0.35">
      <c r="A113" s="3" t="s">
        <v>1239</v>
      </c>
      <c r="B113" s="4"/>
      <c r="C113" s="4" t="s">
        <v>144</v>
      </c>
      <c r="D113" s="24" t="s">
        <v>145</v>
      </c>
      <c r="E113" s="86" t="s">
        <v>146</v>
      </c>
      <c r="F113" s="28"/>
      <c r="G113" s="29"/>
      <c r="H113" s="29"/>
    </row>
    <row r="114" spans="1:8" ht="31" x14ac:dyDescent="0.35">
      <c r="A114" s="3" t="s">
        <v>1240</v>
      </c>
      <c r="B114" s="4"/>
      <c r="C114" s="4" t="s">
        <v>147</v>
      </c>
      <c r="D114" s="26" t="s">
        <v>148</v>
      </c>
      <c r="E114" s="21" t="s">
        <v>149</v>
      </c>
      <c r="F114" s="24"/>
      <c r="G114" s="29"/>
      <c r="H114" s="29"/>
    </row>
    <row r="115" spans="1:8" ht="33.75" customHeight="1" x14ac:dyDescent="0.35">
      <c r="A115" s="3" t="s">
        <v>150</v>
      </c>
      <c r="B115" s="415" t="s">
        <v>151</v>
      </c>
      <c r="C115" s="416"/>
      <c r="D115" s="416"/>
      <c r="E115" s="416"/>
      <c r="F115" s="416"/>
      <c r="G115" s="416"/>
      <c r="H115" s="417"/>
    </row>
    <row r="116" spans="1:8" ht="46.5" x14ac:dyDescent="0.35">
      <c r="A116" s="3" t="s">
        <v>1241</v>
      </c>
      <c r="B116" s="4"/>
      <c r="C116" s="4" t="s">
        <v>152</v>
      </c>
      <c r="D116" s="14" t="s">
        <v>153</v>
      </c>
      <c r="E116" s="84" t="s">
        <v>154</v>
      </c>
      <c r="F116" s="14"/>
      <c r="G116" s="29"/>
      <c r="H116" s="29"/>
    </row>
    <row r="117" spans="1:8" ht="43.5" x14ac:dyDescent="0.35">
      <c r="A117" s="3"/>
      <c r="B117" s="4"/>
      <c r="C117" s="4"/>
      <c r="D117" s="14" t="s">
        <v>155</v>
      </c>
      <c r="E117" s="84" t="s">
        <v>156</v>
      </c>
      <c r="F117" s="14"/>
      <c r="G117" s="29"/>
      <c r="H117" s="29"/>
    </row>
    <row r="118" spans="1:8" ht="72.5" x14ac:dyDescent="0.35">
      <c r="A118" s="3" t="s">
        <v>1242</v>
      </c>
      <c r="B118" s="4"/>
      <c r="C118" s="4" t="s">
        <v>157</v>
      </c>
      <c r="D118" s="9" t="s">
        <v>158</v>
      </c>
      <c r="E118" s="84" t="s">
        <v>159</v>
      </c>
      <c r="F118" s="14"/>
      <c r="G118" s="29"/>
      <c r="H118" s="29"/>
    </row>
    <row r="119" spans="1:8" ht="130.5" x14ac:dyDescent="0.35">
      <c r="A119" s="3"/>
      <c r="B119" s="4"/>
      <c r="C119" s="4"/>
      <c r="D119" s="9" t="s">
        <v>160</v>
      </c>
      <c r="E119" s="84" t="s">
        <v>161</v>
      </c>
      <c r="F119" s="14"/>
      <c r="G119" s="29"/>
      <c r="H119" s="29"/>
    </row>
    <row r="120" spans="1:8" ht="58" x14ac:dyDescent="0.35">
      <c r="A120" s="3"/>
      <c r="B120" s="4"/>
      <c r="C120" s="4"/>
      <c r="D120" s="14" t="s">
        <v>162</v>
      </c>
      <c r="E120" s="84" t="s">
        <v>163</v>
      </c>
      <c r="F120" s="14"/>
      <c r="G120" s="29"/>
      <c r="H120" s="29"/>
    </row>
    <row r="121" spans="1:8" ht="29" x14ac:dyDescent="0.35">
      <c r="A121" s="3"/>
      <c r="B121" s="4"/>
      <c r="C121" s="4"/>
      <c r="D121" s="14" t="s">
        <v>164</v>
      </c>
      <c r="E121" s="84" t="s">
        <v>165</v>
      </c>
      <c r="F121" s="14"/>
      <c r="G121" s="29"/>
      <c r="H121" s="29"/>
    </row>
    <row r="122" spans="1:8" x14ac:dyDescent="0.35">
      <c r="A122" s="3"/>
      <c r="B122" s="4"/>
      <c r="C122" s="4"/>
      <c r="D122" s="14" t="s">
        <v>166</v>
      </c>
      <c r="E122" s="87"/>
      <c r="F122" s="29"/>
      <c r="G122" s="29"/>
      <c r="H122" s="29"/>
    </row>
    <row r="123" spans="1:8" ht="29" x14ac:dyDescent="0.35">
      <c r="A123" s="3"/>
      <c r="B123" s="4"/>
      <c r="C123" s="4"/>
      <c r="D123" s="14" t="s">
        <v>167</v>
      </c>
      <c r="E123" s="84" t="s">
        <v>168</v>
      </c>
      <c r="F123" s="14"/>
      <c r="G123" s="29"/>
      <c r="H123" s="29"/>
    </row>
    <row r="124" spans="1:8" ht="30" customHeight="1" x14ac:dyDescent="0.35">
      <c r="A124" s="3" t="s">
        <v>169</v>
      </c>
      <c r="B124" s="415" t="s">
        <v>170</v>
      </c>
      <c r="C124" s="416"/>
      <c r="D124" s="416"/>
      <c r="E124" s="416"/>
      <c r="F124" s="416"/>
      <c r="G124" s="416"/>
      <c r="H124" s="417"/>
    </row>
    <row r="125" spans="1:8" ht="31" x14ac:dyDescent="0.35">
      <c r="A125" s="3" t="s">
        <v>1243</v>
      </c>
      <c r="B125" s="4"/>
      <c r="C125" s="4" t="s">
        <v>171</v>
      </c>
      <c r="D125" s="14" t="s">
        <v>172</v>
      </c>
      <c r="E125" s="84" t="s">
        <v>173</v>
      </c>
      <c r="F125" s="14"/>
      <c r="G125" s="29"/>
      <c r="H125" s="29"/>
    </row>
    <row r="126" spans="1:8" ht="39" customHeight="1" x14ac:dyDescent="0.35">
      <c r="A126" s="3"/>
      <c r="B126" s="4"/>
      <c r="C126" s="4"/>
      <c r="D126" s="14" t="s">
        <v>174</v>
      </c>
      <c r="E126" s="84" t="s">
        <v>175</v>
      </c>
      <c r="F126" s="14"/>
      <c r="G126" s="29"/>
      <c r="H126" s="29"/>
    </row>
    <row r="127" spans="1:8" ht="53.25" customHeight="1" x14ac:dyDescent="0.35">
      <c r="A127" s="3"/>
      <c r="B127" s="4"/>
      <c r="C127" s="4"/>
      <c r="D127" s="14" t="s">
        <v>176</v>
      </c>
      <c r="E127" s="84" t="s">
        <v>177</v>
      </c>
      <c r="F127" s="14"/>
      <c r="G127" s="29"/>
      <c r="H127" s="29"/>
    </row>
    <row r="128" spans="1:8" ht="53.25" customHeight="1" x14ac:dyDescent="0.35">
      <c r="A128" s="3"/>
      <c r="B128" s="4"/>
      <c r="C128" s="4"/>
      <c r="D128" s="14" t="s">
        <v>178</v>
      </c>
      <c r="E128" s="84" t="s">
        <v>179</v>
      </c>
      <c r="F128" s="14"/>
      <c r="G128" s="29"/>
      <c r="H128" s="29"/>
    </row>
    <row r="129" spans="1:8" ht="29" x14ac:dyDescent="0.35">
      <c r="A129" s="3"/>
      <c r="B129" s="4"/>
      <c r="C129" s="4"/>
      <c r="D129" s="14" t="s">
        <v>180</v>
      </c>
      <c r="E129" s="84" t="s">
        <v>181</v>
      </c>
      <c r="F129" s="14"/>
      <c r="G129" s="29"/>
      <c r="H129" s="29"/>
    </row>
    <row r="130" spans="1:8" ht="29" x14ac:dyDescent="0.35">
      <c r="A130" s="3"/>
      <c r="B130" s="4"/>
      <c r="C130" s="4"/>
      <c r="D130" s="14" t="s">
        <v>182</v>
      </c>
      <c r="E130" s="84" t="s">
        <v>183</v>
      </c>
      <c r="F130" s="14"/>
      <c r="G130" s="29"/>
      <c r="H130" s="29"/>
    </row>
    <row r="131" spans="1:8" ht="116" x14ac:dyDescent="0.35">
      <c r="A131" s="3"/>
      <c r="B131" s="4"/>
      <c r="C131" s="4"/>
      <c r="D131" s="14" t="s">
        <v>184</v>
      </c>
      <c r="E131" s="84" t="s">
        <v>185</v>
      </c>
      <c r="F131" s="14"/>
      <c r="G131" s="29"/>
      <c r="H131" s="29"/>
    </row>
    <row r="132" spans="1:8" ht="58" x14ac:dyDescent="0.35">
      <c r="A132" s="3"/>
      <c r="B132" s="4"/>
      <c r="C132" s="4"/>
      <c r="D132" s="14" t="s">
        <v>186</v>
      </c>
      <c r="E132" s="84" t="s">
        <v>187</v>
      </c>
      <c r="F132" s="14"/>
      <c r="G132" s="29"/>
      <c r="H132" s="29"/>
    </row>
    <row r="133" spans="1:8" ht="72.5" x14ac:dyDescent="0.35">
      <c r="A133" s="3"/>
      <c r="B133" s="4"/>
      <c r="C133" s="4"/>
      <c r="D133" s="14" t="s">
        <v>188</v>
      </c>
      <c r="E133" s="88" t="s">
        <v>189</v>
      </c>
      <c r="F133" s="33"/>
      <c r="G133" s="29"/>
      <c r="H133" s="29"/>
    </row>
    <row r="134" spans="1:8" ht="43.5" x14ac:dyDescent="0.35">
      <c r="A134" s="3"/>
      <c r="B134" s="4"/>
      <c r="C134" s="4"/>
      <c r="D134" s="14" t="s">
        <v>190</v>
      </c>
      <c r="E134" s="84" t="s">
        <v>191</v>
      </c>
      <c r="F134" s="14"/>
      <c r="G134" s="29"/>
      <c r="H134" s="29"/>
    </row>
    <row r="135" spans="1:8" ht="43.5" x14ac:dyDescent="0.35">
      <c r="A135" s="3"/>
      <c r="B135" s="4"/>
      <c r="C135" s="4"/>
      <c r="D135" s="14" t="s">
        <v>192</v>
      </c>
      <c r="E135" s="84" t="s">
        <v>193</v>
      </c>
      <c r="F135" s="14"/>
      <c r="G135" s="29"/>
      <c r="H135" s="29"/>
    </row>
    <row r="136" spans="1:8" x14ac:dyDescent="0.35">
      <c r="A136" s="3"/>
      <c r="B136" s="4"/>
      <c r="C136" s="4"/>
      <c r="D136" s="14" t="s">
        <v>194</v>
      </c>
      <c r="E136" s="87" t="s">
        <v>195</v>
      </c>
      <c r="F136" s="29"/>
      <c r="G136" s="29"/>
      <c r="H136" s="29"/>
    </row>
    <row r="137" spans="1:8" x14ac:dyDescent="0.35">
      <c r="A137" s="3"/>
      <c r="B137" s="4"/>
      <c r="C137" s="4"/>
      <c r="D137" s="14" t="s">
        <v>196</v>
      </c>
      <c r="E137" s="87" t="s">
        <v>197</v>
      </c>
      <c r="F137" s="29"/>
      <c r="G137" s="29"/>
      <c r="H137" s="29"/>
    </row>
    <row r="138" spans="1:8" ht="21" customHeight="1" x14ac:dyDescent="0.35">
      <c r="A138" s="3"/>
      <c r="B138" s="4"/>
      <c r="C138" s="4"/>
      <c r="D138" s="14" t="s">
        <v>1244</v>
      </c>
      <c r="E138" s="84" t="s">
        <v>198</v>
      </c>
      <c r="F138" s="14"/>
      <c r="G138" s="29"/>
      <c r="H138" s="29"/>
    </row>
    <row r="139" spans="1:8" ht="41.25" customHeight="1" x14ac:dyDescent="0.35">
      <c r="A139" s="3"/>
      <c r="B139" s="4"/>
      <c r="C139" s="4"/>
      <c r="D139" s="14" t="s">
        <v>199</v>
      </c>
      <c r="E139" s="84" t="s">
        <v>200</v>
      </c>
      <c r="F139" s="14"/>
      <c r="G139" s="29"/>
      <c r="H139" s="29"/>
    </row>
    <row r="140" spans="1:8" ht="41.25" customHeight="1" x14ac:dyDescent="0.35">
      <c r="A140" s="3"/>
      <c r="B140" s="4"/>
      <c r="C140" s="4"/>
      <c r="D140" s="14" t="s">
        <v>201</v>
      </c>
      <c r="E140" s="84" t="s">
        <v>202</v>
      </c>
      <c r="F140" s="14"/>
      <c r="G140" s="29"/>
      <c r="H140" s="29"/>
    </row>
    <row r="141" spans="1:8" ht="41.25" customHeight="1" x14ac:dyDescent="0.35">
      <c r="A141" s="3"/>
      <c r="B141" s="4"/>
      <c r="C141" s="4"/>
      <c r="D141" s="14" t="s">
        <v>203</v>
      </c>
      <c r="E141" s="84" t="s">
        <v>204</v>
      </c>
      <c r="F141" s="14"/>
      <c r="G141" s="29"/>
      <c r="H141" s="29"/>
    </row>
    <row r="142" spans="1:8" ht="41.25" customHeight="1" x14ac:dyDescent="0.35">
      <c r="A142" s="3"/>
      <c r="B142" s="4"/>
      <c r="C142" s="4"/>
      <c r="D142" s="14" t="s">
        <v>205</v>
      </c>
      <c r="E142" s="84" t="s">
        <v>206</v>
      </c>
      <c r="F142" s="14"/>
      <c r="G142" s="29"/>
      <c r="H142" s="29"/>
    </row>
    <row r="143" spans="1:8" ht="41.25" customHeight="1" x14ac:dyDescent="0.35">
      <c r="A143" s="3"/>
      <c r="B143" s="4"/>
      <c r="C143" s="4"/>
      <c r="D143" s="14" t="s">
        <v>207</v>
      </c>
      <c r="E143" s="84" t="s">
        <v>208</v>
      </c>
      <c r="F143" s="14"/>
      <c r="G143" s="29"/>
      <c r="H143" s="29"/>
    </row>
    <row r="144" spans="1:8" ht="29" x14ac:dyDescent="0.35">
      <c r="A144" s="3"/>
      <c r="B144" s="4"/>
      <c r="C144" s="4"/>
      <c r="D144" s="14" t="s">
        <v>209</v>
      </c>
      <c r="E144" s="84" t="s">
        <v>210</v>
      </c>
      <c r="F144" s="14"/>
      <c r="G144" s="29"/>
      <c r="H144" s="29"/>
    </row>
    <row r="145" spans="1:8" ht="29" x14ac:dyDescent="0.35">
      <c r="A145" s="3"/>
      <c r="B145" s="4"/>
      <c r="C145" s="4"/>
      <c r="D145" s="14" t="s">
        <v>211</v>
      </c>
      <c r="E145" s="89" t="s">
        <v>212</v>
      </c>
      <c r="F145" s="14"/>
      <c r="G145" s="29"/>
      <c r="H145" s="29"/>
    </row>
    <row r="146" spans="1:8" ht="43.5" x14ac:dyDescent="0.35">
      <c r="A146" s="3"/>
      <c r="B146" s="4"/>
      <c r="C146" s="4"/>
      <c r="D146" s="14" t="s">
        <v>213</v>
      </c>
      <c r="E146" s="84" t="s">
        <v>214</v>
      </c>
      <c r="F146" s="14"/>
      <c r="G146" s="29"/>
      <c r="H146" s="29"/>
    </row>
    <row r="147" spans="1:8" ht="43.5" x14ac:dyDescent="0.35">
      <c r="A147" s="3"/>
      <c r="B147" s="4"/>
      <c r="C147" s="4"/>
      <c r="D147" s="14" t="s">
        <v>215</v>
      </c>
      <c r="E147" s="84" t="s">
        <v>216</v>
      </c>
      <c r="F147" s="14"/>
      <c r="G147" s="29"/>
      <c r="H147" s="29"/>
    </row>
    <row r="148" spans="1:8" ht="29" x14ac:dyDescent="0.35">
      <c r="A148" s="3"/>
      <c r="B148" s="4"/>
      <c r="C148" s="4"/>
      <c r="D148" s="14" t="s">
        <v>217</v>
      </c>
      <c r="E148" s="84" t="s">
        <v>218</v>
      </c>
      <c r="F148" s="14"/>
      <c r="G148" s="29"/>
      <c r="H148" s="29"/>
    </row>
    <row r="149" spans="1:8" x14ac:dyDescent="0.35">
      <c r="A149" s="3"/>
      <c r="B149" s="4"/>
      <c r="C149" s="4"/>
      <c r="D149" s="14" t="s">
        <v>219</v>
      </c>
      <c r="E149" s="84" t="s">
        <v>220</v>
      </c>
      <c r="F149" s="14"/>
      <c r="G149" s="29"/>
      <c r="H149" s="29"/>
    </row>
    <row r="150" spans="1:8" ht="43.5" x14ac:dyDescent="0.35">
      <c r="A150" s="3"/>
      <c r="B150" s="4"/>
      <c r="C150" s="4"/>
      <c r="D150" s="14" t="s">
        <v>221</v>
      </c>
      <c r="E150" s="84" t="s">
        <v>222</v>
      </c>
      <c r="F150" s="14"/>
      <c r="G150" s="29"/>
      <c r="H150" s="29"/>
    </row>
    <row r="151" spans="1:8" ht="29" x14ac:dyDescent="0.35">
      <c r="A151" s="3"/>
      <c r="B151" s="4"/>
      <c r="C151" s="4"/>
      <c r="D151" s="31" t="s">
        <v>223</v>
      </c>
      <c r="E151" s="88" t="s">
        <v>224</v>
      </c>
      <c r="F151" s="33"/>
      <c r="G151" s="29"/>
      <c r="H151" s="29"/>
    </row>
    <row r="152" spans="1:8" x14ac:dyDescent="0.35">
      <c r="A152" s="3"/>
      <c r="B152" s="4"/>
      <c r="C152" s="4"/>
      <c r="D152" s="31" t="s">
        <v>225</v>
      </c>
      <c r="E152" s="88" t="s">
        <v>226</v>
      </c>
      <c r="F152" s="33"/>
      <c r="G152" s="29"/>
      <c r="H152" s="29"/>
    </row>
    <row r="153" spans="1:8" ht="51.75" customHeight="1" x14ac:dyDescent="0.35">
      <c r="A153" s="3"/>
      <c r="B153" s="4"/>
      <c r="C153" s="4"/>
      <c r="D153" s="14" t="s">
        <v>227</v>
      </c>
      <c r="E153" s="84" t="s">
        <v>228</v>
      </c>
      <c r="F153" s="14"/>
      <c r="G153" s="29"/>
      <c r="H153" s="29"/>
    </row>
    <row r="154" spans="1:8" ht="43.5" x14ac:dyDescent="0.35">
      <c r="A154" s="3"/>
      <c r="B154" s="4"/>
      <c r="C154" s="4"/>
      <c r="D154" s="14" t="s">
        <v>229</v>
      </c>
      <c r="E154" s="84" t="s">
        <v>230</v>
      </c>
      <c r="F154" s="14"/>
      <c r="G154" s="29"/>
      <c r="H154" s="29"/>
    </row>
    <row r="155" spans="1:8" ht="58" x14ac:dyDescent="0.35">
      <c r="A155" s="3" t="s">
        <v>1245</v>
      </c>
      <c r="B155" s="4"/>
      <c r="C155" s="4" t="s">
        <v>231</v>
      </c>
      <c r="D155" s="14" t="s">
        <v>232</v>
      </c>
      <c r="E155" s="84" t="s">
        <v>233</v>
      </c>
      <c r="F155" s="14"/>
      <c r="G155" s="29"/>
      <c r="H155" s="29"/>
    </row>
    <row r="156" spans="1:8" ht="58" x14ac:dyDescent="0.35">
      <c r="A156" s="3"/>
      <c r="B156" s="4"/>
      <c r="C156" s="4"/>
      <c r="D156" s="34" t="s">
        <v>234</v>
      </c>
      <c r="E156" s="84" t="s">
        <v>235</v>
      </c>
      <c r="F156" s="14"/>
      <c r="G156" s="29"/>
      <c r="H156" s="29"/>
    </row>
    <row r="157" spans="1:8" ht="43.5" x14ac:dyDescent="0.35">
      <c r="A157" s="3"/>
      <c r="B157" s="4"/>
      <c r="C157" s="4"/>
      <c r="D157" s="34" t="s">
        <v>236</v>
      </c>
      <c r="E157" s="84" t="s">
        <v>237</v>
      </c>
      <c r="F157" s="14"/>
      <c r="G157" s="29"/>
      <c r="H157" s="29"/>
    </row>
    <row r="158" spans="1:8" ht="43.5" x14ac:dyDescent="0.35">
      <c r="A158" s="3"/>
      <c r="B158" s="4"/>
      <c r="C158" s="4"/>
      <c r="D158" s="110" t="s">
        <v>238</v>
      </c>
      <c r="E158" s="111" t="s">
        <v>239</v>
      </c>
      <c r="F158" s="110"/>
      <c r="G158" s="29" t="s">
        <v>240</v>
      </c>
      <c r="H158" s="29"/>
    </row>
    <row r="159" spans="1:8" ht="26.25" customHeight="1" x14ac:dyDescent="0.35">
      <c r="A159" s="3" t="s">
        <v>241</v>
      </c>
      <c r="B159" s="415" t="s">
        <v>242</v>
      </c>
      <c r="C159" s="416"/>
      <c r="D159" s="416"/>
      <c r="E159" s="416"/>
      <c r="F159" s="416"/>
      <c r="G159" s="416"/>
      <c r="H159" s="417"/>
    </row>
    <row r="160" spans="1:8" ht="78.75" customHeight="1" x14ac:dyDescent="0.35">
      <c r="A160" s="3" t="s">
        <v>1246</v>
      </c>
      <c r="B160" s="4"/>
      <c r="C160" s="4" t="s">
        <v>243</v>
      </c>
      <c r="D160" s="14" t="s">
        <v>244</v>
      </c>
      <c r="E160" s="84" t="s">
        <v>245</v>
      </c>
      <c r="F160" s="14"/>
      <c r="G160" s="35"/>
      <c r="H160" s="29"/>
    </row>
    <row r="161" spans="1:8" ht="72.5" x14ac:dyDescent="0.35">
      <c r="A161" s="3"/>
      <c r="B161" s="4"/>
      <c r="C161" s="4"/>
      <c r="D161" s="14" t="s">
        <v>246</v>
      </c>
      <c r="E161" s="84" t="s">
        <v>247</v>
      </c>
      <c r="F161" s="14"/>
      <c r="G161" s="35"/>
      <c r="H161" s="29"/>
    </row>
    <row r="162" spans="1:8" ht="29" x14ac:dyDescent="0.35">
      <c r="A162" s="3"/>
      <c r="B162" s="4"/>
      <c r="C162" s="4"/>
      <c r="D162" s="14" t="s">
        <v>248</v>
      </c>
      <c r="E162" s="84" t="s">
        <v>249</v>
      </c>
      <c r="F162" s="14"/>
      <c r="G162" s="29"/>
      <c r="H162" s="29"/>
    </row>
    <row r="163" spans="1:8" ht="43.5" x14ac:dyDescent="0.35">
      <c r="A163" s="3" t="s">
        <v>1247</v>
      </c>
      <c r="B163" s="4"/>
      <c r="C163" s="4" t="s">
        <v>250</v>
      </c>
      <c r="D163" s="14" t="s">
        <v>251</v>
      </c>
      <c r="E163" s="84" t="s">
        <v>252</v>
      </c>
      <c r="F163" s="14"/>
      <c r="G163" s="29"/>
      <c r="H163" s="29"/>
    </row>
    <row r="164" spans="1:8" ht="16.25" customHeight="1" x14ac:dyDescent="0.35">
      <c r="A164" s="409" t="s">
        <v>253</v>
      </c>
      <c r="B164" s="410"/>
      <c r="C164" s="410"/>
      <c r="D164" s="410"/>
      <c r="E164" s="410"/>
      <c r="F164" s="410"/>
      <c r="G164" s="410"/>
      <c r="H164" s="411"/>
    </row>
    <row r="165" spans="1:8" ht="40.5" customHeight="1" x14ac:dyDescent="0.35">
      <c r="A165" s="3" t="s">
        <v>254</v>
      </c>
      <c r="B165" s="415" t="s">
        <v>255</v>
      </c>
      <c r="C165" s="416"/>
      <c r="D165" s="416"/>
      <c r="E165" s="416"/>
      <c r="F165" s="416"/>
      <c r="G165" s="416"/>
      <c r="H165" s="417"/>
    </row>
    <row r="166" spans="1:8" ht="135" customHeight="1" x14ac:dyDescent="0.35">
      <c r="A166" s="3" t="s">
        <v>1248</v>
      </c>
      <c r="B166" s="4"/>
      <c r="C166" s="4" t="s">
        <v>256</v>
      </c>
      <c r="D166" s="19" t="s">
        <v>257</v>
      </c>
      <c r="E166" s="30" t="s">
        <v>258</v>
      </c>
      <c r="F166" s="19"/>
      <c r="G166" s="29"/>
      <c r="H166" s="29"/>
    </row>
    <row r="167" spans="1:8" ht="130.5" x14ac:dyDescent="0.35">
      <c r="A167" s="3"/>
      <c r="B167" s="4"/>
      <c r="C167" s="4"/>
      <c r="D167" s="19" t="s">
        <v>259</v>
      </c>
      <c r="E167" s="30" t="s">
        <v>260</v>
      </c>
      <c r="F167" s="19"/>
      <c r="G167" s="29"/>
      <c r="H167" s="29"/>
    </row>
    <row r="168" spans="1:8" ht="49.5" customHeight="1" x14ac:dyDescent="0.35">
      <c r="A168" s="3"/>
      <c r="B168" s="4"/>
      <c r="C168" s="4"/>
      <c r="D168" s="19" t="s">
        <v>261</v>
      </c>
      <c r="E168" s="67" t="s">
        <v>262</v>
      </c>
      <c r="F168" s="26"/>
      <c r="G168" s="29"/>
      <c r="H168" s="29"/>
    </row>
    <row r="169" spans="1:8" ht="49.5" customHeight="1" x14ac:dyDescent="0.35">
      <c r="A169" s="3"/>
      <c r="B169" s="4"/>
      <c r="C169" s="4"/>
      <c r="D169" s="36" t="s">
        <v>263</v>
      </c>
      <c r="E169" s="30" t="s">
        <v>264</v>
      </c>
      <c r="F169" s="19"/>
      <c r="G169" s="29"/>
      <c r="H169" s="29"/>
    </row>
    <row r="170" spans="1:8" ht="29" x14ac:dyDescent="0.35">
      <c r="A170" s="3"/>
      <c r="B170" s="4"/>
      <c r="C170" s="4"/>
      <c r="D170" s="37" t="s">
        <v>265</v>
      </c>
      <c r="E170" s="30" t="s">
        <v>266</v>
      </c>
      <c r="F170" s="19"/>
      <c r="G170" s="29"/>
      <c r="H170" s="29"/>
    </row>
    <row r="171" spans="1:8" ht="29" x14ac:dyDescent="0.35">
      <c r="A171" s="3"/>
      <c r="B171" s="4"/>
      <c r="C171" s="4"/>
      <c r="D171" s="32" t="s">
        <v>267</v>
      </c>
      <c r="E171" s="90" t="s">
        <v>268</v>
      </c>
      <c r="F171" s="38"/>
      <c r="G171" s="29"/>
      <c r="H171" s="29"/>
    </row>
    <row r="172" spans="1:8" ht="116" x14ac:dyDescent="0.35">
      <c r="A172" s="3" t="s">
        <v>1249</v>
      </c>
      <c r="B172" s="4"/>
      <c r="C172" s="4" t="s">
        <v>269</v>
      </c>
      <c r="D172" s="6" t="s">
        <v>270</v>
      </c>
      <c r="E172" s="30" t="s">
        <v>271</v>
      </c>
      <c r="F172" s="19"/>
      <c r="G172" s="14"/>
      <c r="H172" s="29"/>
    </row>
    <row r="173" spans="1:8" x14ac:dyDescent="0.35">
      <c r="A173" s="3"/>
      <c r="B173" s="4"/>
      <c r="C173" s="4"/>
      <c r="D173" s="24" t="s">
        <v>272</v>
      </c>
      <c r="E173" s="30" t="s">
        <v>273</v>
      </c>
      <c r="F173" s="19"/>
      <c r="G173" s="29"/>
      <c r="H173" s="29"/>
    </row>
    <row r="174" spans="1:8" ht="116" x14ac:dyDescent="0.35">
      <c r="A174" s="3"/>
      <c r="B174" s="4"/>
      <c r="C174" s="19"/>
      <c r="D174" s="24" t="s">
        <v>274</v>
      </c>
      <c r="E174" s="30" t="s">
        <v>275</v>
      </c>
      <c r="F174" s="19"/>
      <c r="G174" s="29"/>
      <c r="H174" s="29"/>
    </row>
    <row r="175" spans="1:8" ht="58" x14ac:dyDescent="0.35">
      <c r="A175" s="3"/>
      <c r="B175" s="4"/>
      <c r="C175" s="19"/>
      <c r="D175" s="24" t="s">
        <v>276</v>
      </c>
      <c r="E175" s="30" t="s">
        <v>277</v>
      </c>
      <c r="F175" s="19"/>
      <c r="G175" s="29"/>
      <c r="H175" s="29"/>
    </row>
    <row r="176" spans="1:8" x14ac:dyDescent="0.35">
      <c r="A176" s="3"/>
      <c r="B176" s="4"/>
      <c r="C176" s="4"/>
      <c r="D176" s="19" t="s">
        <v>278</v>
      </c>
      <c r="E176" s="30" t="s">
        <v>279</v>
      </c>
      <c r="F176" s="19"/>
      <c r="G176" s="29"/>
      <c r="H176" s="29"/>
    </row>
    <row r="177" spans="1:8" ht="45" customHeight="1" x14ac:dyDescent="0.35">
      <c r="A177" s="3"/>
      <c r="B177" s="4"/>
      <c r="C177" s="4"/>
      <c r="D177" s="19" t="s">
        <v>280</v>
      </c>
      <c r="E177" s="30" t="s">
        <v>281</v>
      </c>
      <c r="F177" s="19"/>
      <c r="G177" s="29"/>
      <c r="H177" s="29"/>
    </row>
    <row r="178" spans="1:8" ht="36" customHeight="1" x14ac:dyDescent="0.35">
      <c r="A178" s="3" t="s">
        <v>282</v>
      </c>
      <c r="B178" s="424" t="s">
        <v>283</v>
      </c>
      <c r="C178" s="425"/>
      <c r="D178" s="425"/>
      <c r="E178" s="425"/>
      <c r="F178" s="425"/>
      <c r="G178" s="425"/>
      <c r="H178" s="426"/>
    </row>
    <row r="179" spans="1:8" ht="46.5" x14ac:dyDescent="0.35">
      <c r="A179" s="3" t="s">
        <v>1250</v>
      </c>
      <c r="B179" s="4"/>
      <c r="C179" s="8" t="s">
        <v>284</v>
      </c>
      <c r="D179" s="39" t="s">
        <v>285</v>
      </c>
      <c r="E179" s="30" t="s">
        <v>286</v>
      </c>
      <c r="F179" s="19"/>
      <c r="G179" s="29"/>
      <c r="H179" s="29"/>
    </row>
    <row r="180" spans="1:8" ht="29" x14ac:dyDescent="0.35">
      <c r="A180" s="3"/>
      <c r="B180" s="4"/>
      <c r="C180" s="4"/>
      <c r="D180" s="26" t="s">
        <v>287</v>
      </c>
      <c r="E180" s="30" t="s">
        <v>288</v>
      </c>
      <c r="F180" s="19"/>
      <c r="G180" s="29"/>
      <c r="H180" s="29"/>
    </row>
    <row r="181" spans="1:8" ht="130.5" x14ac:dyDescent="0.35">
      <c r="A181" s="3"/>
      <c r="B181" s="4"/>
      <c r="C181" s="4"/>
      <c r="D181" s="4" t="s">
        <v>289</v>
      </c>
      <c r="E181" s="30" t="s">
        <v>290</v>
      </c>
      <c r="F181" s="19"/>
      <c r="G181" s="29"/>
      <c r="H181" s="29"/>
    </row>
    <row r="182" spans="1:8" ht="29" x14ac:dyDescent="0.35">
      <c r="A182" s="3"/>
      <c r="B182" s="4"/>
      <c r="C182" s="4"/>
      <c r="D182" s="4" t="s">
        <v>291</v>
      </c>
      <c r="E182" s="21" t="s">
        <v>292</v>
      </c>
      <c r="F182" s="24"/>
      <c r="G182" s="29"/>
      <c r="H182" s="29"/>
    </row>
    <row r="183" spans="1:8" ht="31" x14ac:dyDescent="0.35">
      <c r="A183" s="3"/>
      <c r="B183" s="4"/>
      <c r="C183" s="4"/>
      <c r="D183" s="4" t="s">
        <v>293</v>
      </c>
      <c r="E183" s="21" t="s">
        <v>294</v>
      </c>
      <c r="F183" s="24"/>
      <c r="G183" s="29"/>
      <c r="H183" s="29"/>
    </row>
    <row r="184" spans="1:8" ht="31" x14ac:dyDescent="0.35">
      <c r="A184" s="3" t="s">
        <v>1251</v>
      </c>
      <c r="B184" s="4"/>
      <c r="C184" s="4" t="s">
        <v>295</v>
      </c>
      <c r="D184" s="19" t="s">
        <v>296</v>
      </c>
      <c r="E184" s="30" t="s">
        <v>297</v>
      </c>
      <c r="F184" s="19"/>
      <c r="G184" s="29"/>
      <c r="H184" s="29"/>
    </row>
    <row r="185" spans="1:8" ht="29" x14ac:dyDescent="0.35">
      <c r="A185" s="3"/>
      <c r="B185" s="4"/>
      <c r="C185" s="4"/>
      <c r="D185" s="19" t="s">
        <v>298</v>
      </c>
      <c r="E185" s="30" t="s">
        <v>299</v>
      </c>
      <c r="F185" s="19"/>
      <c r="G185" s="29"/>
      <c r="H185" s="29"/>
    </row>
    <row r="186" spans="1:8" x14ac:dyDescent="0.35">
      <c r="A186" s="3"/>
      <c r="B186" s="4"/>
      <c r="C186" s="4"/>
      <c r="D186" s="19" t="s">
        <v>300</v>
      </c>
      <c r="E186" s="30"/>
      <c r="F186" s="19"/>
      <c r="G186" s="29"/>
      <c r="H186" s="29"/>
    </row>
    <row r="187" spans="1:8" x14ac:dyDescent="0.35">
      <c r="A187" s="3"/>
      <c r="B187" s="4"/>
      <c r="C187" s="4"/>
      <c r="D187" s="19" t="s">
        <v>301</v>
      </c>
      <c r="F187" s="9"/>
      <c r="G187" s="29"/>
      <c r="H187" s="29"/>
    </row>
    <row r="188" spans="1:8" ht="43.5" x14ac:dyDescent="0.35">
      <c r="A188" s="3" t="s">
        <v>1252</v>
      </c>
      <c r="B188" s="4"/>
      <c r="C188" s="4" t="s">
        <v>302</v>
      </c>
      <c r="D188" s="15" t="s">
        <v>303</v>
      </c>
      <c r="E188" s="91" t="s">
        <v>304</v>
      </c>
      <c r="F188" s="40"/>
      <c r="G188" s="29"/>
      <c r="H188" s="29"/>
    </row>
    <row r="189" spans="1:8" ht="43.5" x14ac:dyDescent="0.35">
      <c r="A189" s="3"/>
      <c r="B189" s="4"/>
      <c r="C189" s="4"/>
      <c r="D189" s="15" t="s">
        <v>305</v>
      </c>
      <c r="E189" s="91" t="s">
        <v>306</v>
      </c>
      <c r="F189" s="40"/>
      <c r="G189" s="29"/>
      <c r="H189" s="29"/>
    </row>
    <row r="190" spans="1:8" ht="30" customHeight="1" x14ac:dyDescent="0.35">
      <c r="A190" s="3" t="s">
        <v>307</v>
      </c>
      <c r="B190" s="415" t="s">
        <v>308</v>
      </c>
      <c r="C190" s="416"/>
      <c r="D190" s="416"/>
      <c r="E190" s="416"/>
      <c r="F190" s="416"/>
      <c r="G190" s="416"/>
      <c r="H190" s="417"/>
    </row>
    <row r="191" spans="1:8" ht="93" x14ac:dyDescent="0.35">
      <c r="A191" s="3" t="s">
        <v>1253</v>
      </c>
      <c r="B191" s="4"/>
      <c r="C191" s="4" t="s">
        <v>309</v>
      </c>
      <c r="D191" s="4" t="s">
        <v>310</v>
      </c>
      <c r="E191" s="68" t="s">
        <v>311</v>
      </c>
      <c r="F191" s="4"/>
      <c r="G191" s="19"/>
      <c r="H191" s="19"/>
    </row>
    <row r="192" spans="1:8" ht="108.5" x14ac:dyDescent="0.35">
      <c r="A192" s="3"/>
      <c r="B192" s="4"/>
      <c r="C192" s="15"/>
      <c r="D192" s="4" t="s">
        <v>312</v>
      </c>
      <c r="E192" s="68" t="s">
        <v>313</v>
      </c>
      <c r="F192" s="4"/>
      <c r="G192" s="15"/>
      <c r="H192" s="15"/>
    </row>
    <row r="193" spans="1:8" ht="58" x14ac:dyDescent="0.35">
      <c r="A193" s="3"/>
      <c r="B193" s="4"/>
      <c r="C193" s="19"/>
      <c r="D193" s="19" t="s">
        <v>314</v>
      </c>
      <c r="E193" s="30" t="s">
        <v>315</v>
      </c>
      <c r="F193" s="19"/>
      <c r="G193" s="19"/>
      <c r="H193" s="19"/>
    </row>
    <row r="194" spans="1:8" ht="90.75" customHeight="1" x14ac:dyDescent="0.35">
      <c r="A194" s="3"/>
      <c r="B194" s="4"/>
      <c r="C194" s="19"/>
      <c r="D194" s="19" t="s">
        <v>316</v>
      </c>
      <c r="E194" s="30" t="s">
        <v>317</v>
      </c>
      <c r="F194" s="19"/>
      <c r="G194" s="19"/>
      <c r="H194" s="19"/>
    </row>
    <row r="195" spans="1:8" ht="29" x14ac:dyDescent="0.35">
      <c r="A195" s="3"/>
      <c r="B195" s="4"/>
      <c r="C195" s="19"/>
      <c r="D195" s="19" t="s">
        <v>318</v>
      </c>
      <c r="E195" s="30" t="s">
        <v>319</v>
      </c>
      <c r="F195" s="19"/>
      <c r="G195" s="29"/>
      <c r="H195" s="29"/>
    </row>
    <row r="196" spans="1:8" ht="51" customHeight="1" x14ac:dyDescent="0.35">
      <c r="A196" s="3"/>
      <c r="B196" s="4"/>
      <c r="C196" s="19"/>
      <c r="D196" s="15" t="s">
        <v>320</v>
      </c>
      <c r="E196" s="83" t="s">
        <v>321</v>
      </c>
      <c r="F196" s="15"/>
      <c r="G196" s="29"/>
      <c r="H196" s="29"/>
    </row>
    <row r="197" spans="1:8" ht="62" x14ac:dyDescent="0.35">
      <c r="A197" s="3" t="s">
        <v>1254</v>
      </c>
      <c r="B197" s="4"/>
      <c r="C197" s="4" t="s">
        <v>322</v>
      </c>
      <c r="D197" s="4" t="s">
        <v>323</v>
      </c>
      <c r="E197" s="30" t="s">
        <v>324</v>
      </c>
      <c r="F197" s="19"/>
      <c r="G197" s="29"/>
      <c r="H197" s="29"/>
    </row>
    <row r="198" spans="1:8" ht="72.5" x14ac:dyDescent="0.35">
      <c r="A198" s="3"/>
      <c r="B198" s="4"/>
      <c r="C198" s="4"/>
      <c r="D198" s="4" t="s">
        <v>325</v>
      </c>
      <c r="E198" s="30" t="s">
        <v>326</v>
      </c>
      <c r="F198" s="19"/>
      <c r="G198" s="29"/>
      <c r="H198" s="29"/>
    </row>
    <row r="199" spans="1:8" ht="94.5" customHeight="1" x14ac:dyDescent="0.35">
      <c r="A199" s="3"/>
      <c r="B199" s="4"/>
      <c r="C199" s="4"/>
      <c r="D199" s="4" t="s">
        <v>327</v>
      </c>
      <c r="E199" s="30" t="s">
        <v>328</v>
      </c>
      <c r="F199" s="19"/>
      <c r="G199" s="29"/>
      <c r="H199" s="29"/>
    </row>
    <row r="200" spans="1:8" ht="29" x14ac:dyDescent="0.35">
      <c r="A200" s="3"/>
      <c r="B200" s="4"/>
      <c r="C200" s="4"/>
      <c r="D200" s="26" t="s">
        <v>329</v>
      </c>
      <c r="E200" s="30" t="s">
        <v>330</v>
      </c>
      <c r="F200" s="19"/>
      <c r="G200" s="29"/>
      <c r="H200" s="29"/>
    </row>
    <row r="201" spans="1:8" ht="31" x14ac:dyDescent="0.35">
      <c r="A201" s="3" t="s">
        <v>1255</v>
      </c>
      <c r="B201" s="4"/>
      <c r="C201" s="4" t="s">
        <v>331</v>
      </c>
      <c r="D201" s="26" t="s">
        <v>332</v>
      </c>
      <c r="E201" s="30" t="s">
        <v>333</v>
      </c>
      <c r="F201" s="19"/>
      <c r="G201" s="29"/>
      <c r="H201" s="29"/>
    </row>
    <row r="202" spans="1:8" ht="64.5" customHeight="1" x14ac:dyDescent="0.35">
      <c r="A202" s="3"/>
      <c r="B202" s="4"/>
      <c r="C202" s="4"/>
      <c r="D202" s="26" t="s">
        <v>334</v>
      </c>
      <c r="E202" s="30" t="s">
        <v>335</v>
      </c>
      <c r="F202" s="19"/>
      <c r="G202" s="29"/>
      <c r="H202" s="29"/>
    </row>
    <row r="203" spans="1:8" ht="58" x14ac:dyDescent="0.35">
      <c r="A203" s="3"/>
      <c r="B203" s="4"/>
      <c r="C203" s="4"/>
      <c r="D203" s="26" t="s">
        <v>336</v>
      </c>
      <c r="E203" s="30" t="s">
        <v>337</v>
      </c>
      <c r="F203" s="19"/>
      <c r="G203" s="29"/>
      <c r="H203" s="29"/>
    </row>
    <row r="204" spans="1:8" ht="43.5" x14ac:dyDescent="0.35">
      <c r="A204" s="3"/>
      <c r="B204" s="4"/>
      <c r="C204" s="4"/>
      <c r="D204" s="26" t="s">
        <v>338</v>
      </c>
      <c r="E204" s="30" t="s">
        <v>339</v>
      </c>
      <c r="F204" s="19"/>
      <c r="G204" s="29"/>
      <c r="H204" s="29"/>
    </row>
    <row r="205" spans="1:8" ht="32.25" customHeight="1" x14ac:dyDescent="0.35">
      <c r="A205" s="7" t="s">
        <v>340</v>
      </c>
      <c r="B205" s="427" t="s">
        <v>341</v>
      </c>
      <c r="C205" s="427"/>
      <c r="D205" s="427"/>
      <c r="E205" s="427"/>
      <c r="F205" s="427"/>
      <c r="G205" s="427"/>
      <c r="H205" s="427"/>
    </row>
    <row r="206" spans="1:8" ht="46.5" x14ac:dyDescent="0.35">
      <c r="A206" s="7" t="s">
        <v>1256</v>
      </c>
      <c r="B206" s="42"/>
      <c r="C206" s="133" t="s">
        <v>342</v>
      </c>
      <c r="D206" s="134" t="s">
        <v>343</v>
      </c>
      <c r="E206" s="135" t="s">
        <v>344</v>
      </c>
      <c r="F206" s="112"/>
      <c r="G206" s="100"/>
      <c r="H206" s="100"/>
    </row>
    <row r="207" spans="1:8" x14ac:dyDescent="0.35">
      <c r="A207" s="3"/>
      <c r="B207" s="42"/>
      <c r="C207" s="49"/>
      <c r="D207" s="37" t="s">
        <v>345</v>
      </c>
      <c r="E207" s="119" t="s">
        <v>346</v>
      </c>
      <c r="F207" s="41"/>
      <c r="G207" s="29"/>
      <c r="H207" s="29"/>
    </row>
    <row r="208" spans="1:8" ht="29" x14ac:dyDescent="0.35">
      <c r="A208" s="3"/>
      <c r="B208" s="43"/>
      <c r="C208" s="49"/>
      <c r="D208" s="37" t="s">
        <v>347</v>
      </c>
      <c r="E208" s="73" t="s">
        <v>348</v>
      </c>
      <c r="F208" s="44"/>
      <c r="G208" s="29"/>
      <c r="H208" s="29"/>
    </row>
    <row r="209" spans="1:8" ht="29" x14ac:dyDescent="0.35">
      <c r="A209" s="3"/>
      <c r="B209" s="43"/>
      <c r="C209" s="49"/>
      <c r="D209" s="37" t="s">
        <v>349</v>
      </c>
      <c r="E209" s="73" t="s">
        <v>350</v>
      </c>
      <c r="F209" s="44"/>
      <c r="G209" s="29"/>
      <c r="H209" s="29"/>
    </row>
    <row r="210" spans="1:8" ht="80.25" customHeight="1" x14ac:dyDescent="0.35">
      <c r="A210" s="3"/>
      <c r="B210" s="43"/>
      <c r="C210" s="49"/>
      <c r="D210" s="37" t="s">
        <v>351</v>
      </c>
      <c r="E210" s="73" t="s">
        <v>352</v>
      </c>
      <c r="F210" s="44"/>
      <c r="G210" s="29"/>
      <c r="H210" s="29"/>
    </row>
    <row r="211" spans="1:8" ht="29" x14ac:dyDescent="0.35">
      <c r="A211" s="3"/>
      <c r="B211" s="43"/>
      <c r="C211" s="49"/>
      <c r="D211" s="37" t="s">
        <v>353</v>
      </c>
      <c r="E211" s="73" t="s">
        <v>354</v>
      </c>
      <c r="F211" s="44"/>
      <c r="G211" s="29"/>
      <c r="H211" s="29"/>
    </row>
    <row r="212" spans="1:8" ht="58" x14ac:dyDescent="0.35">
      <c r="A212" s="3"/>
      <c r="B212" s="43"/>
      <c r="C212" s="49"/>
      <c r="D212" s="37" t="s">
        <v>355</v>
      </c>
      <c r="E212" s="73" t="s">
        <v>356</v>
      </c>
      <c r="F212" s="44"/>
      <c r="G212" s="29"/>
      <c r="H212" s="29"/>
    </row>
    <row r="213" spans="1:8" ht="54.75" customHeight="1" x14ac:dyDescent="0.35">
      <c r="A213" s="3"/>
      <c r="B213" s="43"/>
      <c r="C213" s="49"/>
      <c r="D213" s="37" t="s">
        <v>357</v>
      </c>
      <c r="E213" s="73"/>
      <c r="F213" s="44"/>
      <c r="G213" s="29"/>
      <c r="H213" s="29"/>
    </row>
    <row r="214" spans="1:8" ht="46.5" x14ac:dyDescent="0.35">
      <c r="A214" s="3" t="s">
        <v>1257</v>
      </c>
      <c r="B214" s="43"/>
      <c r="C214" s="49" t="s">
        <v>358</v>
      </c>
      <c r="D214" s="49" t="s">
        <v>359</v>
      </c>
      <c r="E214" s="120" t="s">
        <v>360</v>
      </c>
      <c r="F214" s="43"/>
      <c r="G214" s="29"/>
      <c r="H214" s="29"/>
    </row>
    <row r="215" spans="1:8" ht="58" x14ac:dyDescent="0.35">
      <c r="A215" s="3"/>
      <c r="B215" s="43"/>
      <c r="C215" s="49"/>
      <c r="D215" s="49" t="s">
        <v>361</v>
      </c>
      <c r="E215" s="73" t="s">
        <v>362</v>
      </c>
      <c r="F215" s="44"/>
      <c r="G215" s="29"/>
      <c r="H215" s="29"/>
    </row>
    <row r="216" spans="1:8" ht="78" customHeight="1" x14ac:dyDescent="0.35">
      <c r="A216" s="3"/>
      <c r="B216" s="43"/>
      <c r="C216" s="49"/>
      <c r="D216" s="27" t="s">
        <v>363</v>
      </c>
      <c r="E216" s="73" t="s">
        <v>364</v>
      </c>
      <c r="F216" s="44"/>
      <c r="G216" s="29"/>
      <c r="H216" s="29"/>
    </row>
    <row r="217" spans="1:8" ht="72.5" x14ac:dyDescent="0.35">
      <c r="A217" s="3" t="s">
        <v>1258</v>
      </c>
      <c r="B217" s="43"/>
      <c r="C217" s="49" t="s">
        <v>365</v>
      </c>
      <c r="D217" s="27" t="s">
        <v>366</v>
      </c>
      <c r="E217" s="73" t="s">
        <v>367</v>
      </c>
      <c r="F217" s="44"/>
      <c r="G217" s="29"/>
      <c r="H217" s="29"/>
    </row>
    <row r="218" spans="1:8" ht="29" x14ac:dyDescent="0.35">
      <c r="A218" s="3"/>
      <c r="B218" s="43"/>
      <c r="C218" s="49"/>
      <c r="D218" s="27" t="s">
        <v>368</v>
      </c>
      <c r="E218" s="73" t="s">
        <v>369</v>
      </c>
      <c r="F218" s="44"/>
      <c r="G218" s="29"/>
      <c r="H218" s="29"/>
    </row>
    <row r="219" spans="1:8" ht="72.5" x14ac:dyDescent="0.35">
      <c r="A219" s="3"/>
      <c r="B219" s="43"/>
      <c r="C219" s="49"/>
      <c r="D219" s="27" t="s">
        <v>370</v>
      </c>
      <c r="E219" s="73" t="s">
        <v>371</v>
      </c>
      <c r="F219" s="44"/>
      <c r="G219" s="29"/>
      <c r="H219" s="29"/>
    </row>
    <row r="220" spans="1:8" ht="46.5" customHeight="1" x14ac:dyDescent="0.35">
      <c r="A220" s="3"/>
      <c r="B220" s="43"/>
      <c r="C220" s="49"/>
      <c r="D220" s="117" t="s">
        <v>372</v>
      </c>
      <c r="E220" s="73" t="s">
        <v>373</v>
      </c>
      <c r="F220" s="44"/>
      <c r="G220" s="29"/>
      <c r="H220" s="29"/>
    </row>
    <row r="221" spans="1:8" ht="29" x14ac:dyDescent="0.35">
      <c r="A221" s="3"/>
      <c r="B221" s="43"/>
      <c r="C221" s="49"/>
      <c r="D221" s="27" t="s">
        <v>374</v>
      </c>
      <c r="E221" s="73"/>
      <c r="F221" s="44"/>
      <c r="G221" s="29"/>
      <c r="H221" s="29"/>
    </row>
    <row r="222" spans="1:8" ht="62" x14ac:dyDescent="0.35">
      <c r="A222" s="3" t="s">
        <v>1259</v>
      </c>
      <c r="B222" s="43"/>
      <c r="C222" s="49" t="s">
        <v>375</v>
      </c>
      <c r="D222" s="49" t="s">
        <v>376</v>
      </c>
      <c r="E222" s="120" t="s">
        <v>377</v>
      </c>
      <c r="F222" s="43"/>
      <c r="G222" s="11"/>
      <c r="H222" s="29"/>
    </row>
    <row r="223" spans="1:8" ht="60" customHeight="1" x14ac:dyDescent="0.35">
      <c r="A223" s="3"/>
      <c r="B223" s="43"/>
      <c r="C223" s="49"/>
      <c r="D223" s="49" t="s">
        <v>378</v>
      </c>
      <c r="E223" s="120" t="s">
        <v>379</v>
      </c>
      <c r="F223" s="43"/>
      <c r="G223" s="29"/>
      <c r="H223" s="29"/>
    </row>
    <row r="224" spans="1:8" ht="77.5" x14ac:dyDescent="0.35">
      <c r="A224" s="3"/>
      <c r="B224" s="43"/>
      <c r="C224" s="49"/>
      <c r="D224" s="49" t="s">
        <v>380</v>
      </c>
      <c r="E224" s="120" t="s">
        <v>381</v>
      </c>
      <c r="F224" s="43"/>
      <c r="G224" s="29"/>
      <c r="H224" s="29"/>
    </row>
    <row r="225" spans="1:8" ht="41.25" customHeight="1" x14ac:dyDescent="0.35">
      <c r="A225" s="3" t="s">
        <v>382</v>
      </c>
      <c r="B225" s="415" t="s">
        <v>383</v>
      </c>
      <c r="C225" s="416"/>
      <c r="D225" s="416"/>
      <c r="E225" s="416"/>
      <c r="F225" s="416"/>
      <c r="G225" s="416"/>
      <c r="H225" s="417"/>
    </row>
    <row r="226" spans="1:8" ht="46.5" x14ac:dyDescent="0.35">
      <c r="A226" s="3" t="s">
        <v>1260</v>
      </c>
      <c r="B226" s="4"/>
      <c r="C226" s="4" t="s">
        <v>384</v>
      </c>
      <c r="D226" s="19" t="s">
        <v>385</v>
      </c>
      <c r="E226" s="30" t="s">
        <v>386</v>
      </c>
      <c r="F226" s="19"/>
      <c r="G226" s="29"/>
      <c r="H226" s="29"/>
    </row>
    <row r="227" spans="1:8" x14ac:dyDescent="0.35">
      <c r="A227" s="3"/>
      <c r="B227" s="4"/>
      <c r="C227" s="4"/>
      <c r="D227" s="19" t="s">
        <v>387</v>
      </c>
      <c r="E227" s="30"/>
      <c r="F227" s="19"/>
      <c r="G227" s="29"/>
      <c r="H227" s="29"/>
    </row>
    <row r="228" spans="1:8" ht="27.75" customHeight="1" x14ac:dyDescent="0.35">
      <c r="A228" s="3"/>
      <c r="B228" s="4"/>
      <c r="C228" s="4"/>
      <c r="D228" s="19" t="s">
        <v>388</v>
      </c>
      <c r="E228" s="30"/>
      <c r="F228" s="19"/>
      <c r="G228" s="29"/>
      <c r="H228" s="29"/>
    </row>
    <row r="229" spans="1:8" ht="29" x14ac:dyDescent="0.35">
      <c r="A229" s="3"/>
      <c r="B229" s="4"/>
      <c r="C229" s="4"/>
      <c r="D229" s="19" t="s">
        <v>389</v>
      </c>
      <c r="E229" s="30"/>
      <c r="F229" s="19"/>
      <c r="G229" s="29"/>
      <c r="H229" s="29"/>
    </row>
    <row r="230" spans="1:8" ht="31" x14ac:dyDescent="0.35">
      <c r="A230" s="3" t="s">
        <v>1261</v>
      </c>
      <c r="B230" s="4"/>
      <c r="C230" s="4" t="s">
        <v>390</v>
      </c>
      <c r="D230" s="19" t="s">
        <v>391</v>
      </c>
      <c r="E230" s="30"/>
      <c r="F230" s="19"/>
      <c r="G230" s="29"/>
      <c r="H230" s="29"/>
    </row>
    <row r="231" spans="1:8" x14ac:dyDescent="0.35">
      <c r="A231" s="3"/>
      <c r="B231" s="4"/>
      <c r="C231" s="4"/>
      <c r="D231" s="19" t="s">
        <v>392</v>
      </c>
      <c r="E231" s="30"/>
      <c r="F231" s="19"/>
      <c r="G231" s="29"/>
      <c r="H231" s="29"/>
    </row>
    <row r="232" spans="1:8" x14ac:dyDescent="0.35">
      <c r="A232" s="3"/>
      <c r="B232" s="4"/>
      <c r="C232" s="4"/>
      <c r="D232" s="15" t="s">
        <v>393</v>
      </c>
      <c r="E232" s="83"/>
      <c r="F232" s="15"/>
      <c r="H232" s="105" t="s">
        <v>90</v>
      </c>
    </row>
    <row r="233" spans="1:8" ht="15.75" customHeight="1" x14ac:dyDescent="0.35">
      <c r="A233" s="409" t="s">
        <v>394</v>
      </c>
      <c r="B233" s="410"/>
      <c r="C233" s="410"/>
      <c r="D233" s="410"/>
      <c r="E233" s="410"/>
      <c r="F233" s="410"/>
      <c r="G233" s="410"/>
      <c r="H233" s="411"/>
    </row>
    <row r="234" spans="1:8" ht="21.75" customHeight="1" x14ac:dyDescent="0.35">
      <c r="A234" s="3" t="s">
        <v>395</v>
      </c>
      <c r="B234" s="415" t="s">
        <v>396</v>
      </c>
      <c r="C234" s="416"/>
      <c r="D234" s="416"/>
      <c r="E234" s="416"/>
      <c r="F234" s="416"/>
      <c r="G234" s="416"/>
      <c r="H234" s="417"/>
    </row>
    <row r="235" spans="1:8" ht="58" x14ac:dyDescent="0.35">
      <c r="A235" s="3" t="s">
        <v>1262</v>
      </c>
      <c r="B235" s="4"/>
      <c r="C235" s="4" t="s">
        <v>397</v>
      </c>
      <c r="D235" s="14" t="s">
        <v>398</v>
      </c>
      <c r="E235" s="92" t="s">
        <v>399</v>
      </c>
      <c r="F235" s="10"/>
      <c r="G235" s="29"/>
      <c r="H235" s="29"/>
    </row>
    <row r="236" spans="1:8" ht="43.5" x14ac:dyDescent="0.35">
      <c r="A236" s="3"/>
      <c r="B236" s="4"/>
      <c r="C236" s="4"/>
      <c r="D236" s="14" t="s">
        <v>400</v>
      </c>
      <c r="E236" s="84" t="s">
        <v>401</v>
      </c>
      <c r="F236" s="14"/>
      <c r="G236" s="14" t="s">
        <v>402</v>
      </c>
      <c r="H236" s="29"/>
    </row>
    <row r="237" spans="1:8" ht="29" x14ac:dyDescent="0.35">
      <c r="A237" s="3"/>
      <c r="B237" s="4"/>
      <c r="C237" s="4"/>
      <c r="D237" s="14" t="s">
        <v>403</v>
      </c>
      <c r="E237" s="84" t="s">
        <v>404</v>
      </c>
      <c r="F237" s="14"/>
      <c r="G237" s="29"/>
      <c r="H237" s="29"/>
    </row>
    <row r="238" spans="1:8" ht="46.25" customHeight="1" x14ac:dyDescent="0.35">
      <c r="A238" s="3" t="s">
        <v>1203</v>
      </c>
      <c r="B238" s="4"/>
      <c r="C238" s="4" t="s">
        <v>405</v>
      </c>
      <c r="D238" s="4" t="s">
        <v>406</v>
      </c>
      <c r="E238" s="93" t="s">
        <v>407</v>
      </c>
      <c r="F238" s="45"/>
      <c r="G238" s="29"/>
      <c r="H238" s="29"/>
    </row>
    <row r="239" spans="1:8" ht="46.25" customHeight="1" x14ac:dyDescent="0.35">
      <c r="A239" s="3"/>
      <c r="B239" s="4"/>
      <c r="C239" s="4"/>
      <c r="D239" s="4" t="s">
        <v>408</v>
      </c>
      <c r="E239" s="94" t="s">
        <v>409</v>
      </c>
      <c r="F239" s="17"/>
      <c r="G239" s="29"/>
      <c r="H239" s="29"/>
    </row>
    <row r="240" spans="1:8" ht="46.25" customHeight="1" x14ac:dyDescent="0.35">
      <c r="A240" s="3"/>
      <c r="B240" s="4"/>
      <c r="C240" s="4"/>
      <c r="D240" s="14" t="s">
        <v>410</v>
      </c>
      <c r="E240" s="84" t="s">
        <v>411</v>
      </c>
      <c r="F240" s="14"/>
      <c r="G240" s="29"/>
      <c r="H240" s="29"/>
    </row>
    <row r="241" spans="1:8" ht="31" x14ac:dyDescent="0.35">
      <c r="A241" s="3" t="s">
        <v>1263</v>
      </c>
      <c r="B241" s="4"/>
      <c r="C241" s="4" t="s">
        <v>412</v>
      </c>
      <c r="D241" s="4" t="s">
        <v>413</v>
      </c>
      <c r="E241" s="84" t="s">
        <v>414</v>
      </c>
      <c r="F241" s="14"/>
      <c r="G241" s="29"/>
      <c r="H241" s="29"/>
    </row>
    <row r="242" spans="1:8" ht="31" x14ac:dyDescent="0.35">
      <c r="A242" s="3"/>
      <c r="B242" s="4"/>
      <c r="C242" s="4"/>
      <c r="D242" s="4" t="s">
        <v>415</v>
      </c>
      <c r="E242" s="84" t="s">
        <v>414</v>
      </c>
      <c r="F242" s="14"/>
      <c r="G242" s="29"/>
      <c r="H242" s="29"/>
    </row>
    <row r="243" spans="1:8" ht="31" x14ac:dyDescent="0.35">
      <c r="A243" s="3"/>
      <c r="B243" s="4"/>
      <c r="C243" s="4"/>
      <c r="D243" s="4" t="s">
        <v>416</v>
      </c>
      <c r="E243" s="84" t="s">
        <v>414</v>
      </c>
      <c r="F243" s="14"/>
      <c r="G243" s="29"/>
      <c r="H243" s="29"/>
    </row>
    <row r="244" spans="1:8" ht="58" x14ac:dyDescent="0.35">
      <c r="A244" s="3"/>
      <c r="B244" s="4"/>
      <c r="C244" s="4"/>
      <c r="D244" s="4" t="s">
        <v>417</v>
      </c>
      <c r="E244" s="95" t="s">
        <v>418</v>
      </c>
      <c r="F244" s="14"/>
      <c r="G244" s="107"/>
      <c r="H244" s="29"/>
    </row>
    <row r="245" spans="1:8" ht="30.75" customHeight="1" x14ac:dyDescent="0.35">
      <c r="A245" s="3" t="s">
        <v>419</v>
      </c>
      <c r="B245" s="428" t="s">
        <v>420</v>
      </c>
      <c r="C245" s="429"/>
      <c r="D245" s="429"/>
      <c r="E245" s="429"/>
      <c r="F245" s="429"/>
      <c r="G245" s="429"/>
      <c r="H245" s="430"/>
    </row>
    <row r="246" spans="1:8" ht="62" x14ac:dyDescent="0.35">
      <c r="A246" s="3" t="s">
        <v>1264</v>
      </c>
      <c r="B246" s="23"/>
      <c r="C246" s="4" t="s">
        <v>421</v>
      </c>
      <c r="D246" s="46" t="s">
        <v>422</v>
      </c>
      <c r="E246" s="68" t="s">
        <v>423</v>
      </c>
      <c r="F246" s="4"/>
      <c r="G246" s="29"/>
      <c r="H246" s="29"/>
    </row>
    <row r="247" spans="1:8" ht="46.5" x14ac:dyDescent="0.35">
      <c r="A247" s="3"/>
      <c r="B247" s="23"/>
      <c r="C247" s="4"/>
      <c r="D247" s="46" t="s">
        <v>424</v>
      </c>
      <c r="E247" s="68" t="s">
        <v>425</v>
      </c>
      <c r="F247" s="4"/>
      <c r="G247" s="29"/>
      <c r="H247" s="29"/>
    </row>
    <row r="248" spans="1:8" ht="77.5" x14ac:dyDescent="0.35">
      <c r="A248" s="3"/>
      <c r="B248" s="23"/>
      <c r="C248" s="4"/>
      <c r="D248" s="19" t="s">
        <v>426</v>
      </c>
      <c r="E248" s="96" t="s">
        <v>427</v>
      </c>
      <c r="F248" s="18"/>
      <c r="G248" s="33"/>
      <c r="H248" s="29"/>
    </row>
    <row r="249" spans="1:8" ht="43.5" x14ac:dyDescent="0.35">
      <c r="A249" s="3" t="s">
        <v>1265</v>
      </c>
      <c r="B249" s="23"/>
      <c r="C249" s="47" t="s">
        <v>428</v>
      </c>
      <c r="D249" s="14" t="s">
        <v>429</v>
      </c>
      <c r="E249" s="67" t="s">
        <v>430</v>
      </c>
      <c r="F249" s="26"/>
      <c r="G249" s="33"/>
      <c r="H249" s="29"/>
    </row>
    <row r="250" spans="1:8" ht="43.5" x14ac:dyDescent="0.35">
      <c r="A250" s="3"/>
      <c r="B250" s="23"/>
      <c r="C250" s="48"/>
      <c r="D250" s="14" t="s">
        <v>431</v>
      </c>
      <c r="E250" s="67" t="s">
        <v>432</v>
      </c>
      <c r="F250" s="26"/>
      <c r="G250" s="29"/>
      <c r="H250" s="29"/>
    </row>
    <row r="251" spans="1:8" ht="81" customHeight="1" x14ac:dyDescent="0.35">
      <c r="A251" s="3"/>
      <c r="B251" s="23"/>
      <c r="C251" s="48"/>
      <c r="D251" s="14" t="s">
        <v>433</v>
      </c>
      <c r="E251" s="67" t="s">
        <v>434</v>
      </c>
      <c r="F251" s="26"/>
      <c r="G251" s="29"/>
      <c r="H251" s="29"/>
    </row>
    <row r="252" spans="1:8" ht="47.25" customHeight="1" x14ac:dyDescent="0.35">
      <c r="A252" s="3" t="s">
        <v>435</v>
      </c>
      <c r="B252" s="415" t="s">
        <v>436</v>
      </c>
      <c r="C252" s="416"/>
      <c r="D252" s="416"/>
      <c r="E252" s="416"/>
      <c r="F252" s="416"/>
      <c r="G252" s="416"/>
      <c r="H252" s="417"/>
    </row>
    <row r="253" spans="1:8" ht="31" x14ac:dyDescent="0.35">
      <c r="A253" s="3" t="s">
        <v>1266</v>
      </c>
      <c r="B253" s="4"/>
      <c r="C253" s="4" t="s">
        <v>437</v>
      </c>
      <c r="D253" s="5" t="s">
        <v>438</v>
      </c>
      <c r="E253" s="84" t="s">
        <v>439</v>
      </c>
      <c r="F253" s="14"/>
      <c r="G253" s="29"/>
      <c r="H253" s="29"/>
    </row>
    <row r="254" spans="1:8" ht="122.25" customHeight="1" x14ac:dyDescent="0.35">
      <c r="A254" s="3"/>
      <c r="B254" s="4"/>
      <c r="C254" s="4"/>
      <c r="D254" s="5" t="s">
        <v>440</v>
      </c>
      <c r="E254" s="84" t="s">
        <v>441</v>
      </c>
      <c r="F254" s="14"/>
      <c r="G254" s="29"/>
      <c r="H254" s="29"/>
    </row>
    <row r="255" spans="1:8" ht="78.75" customHeight="1" x14ac:dyDescent="0.35">
      <c r="A255" s="3"/>
      <c r="B255" s="4"/>
      <c r="C255" s="14"/>
      <c r="D255" s="19" t="s">
        <v>442</v>
      </c>
      <c r="E255" s="30" t="s">
        <v>443</v>
      </c>
      <c r="F255" s="19"/>
      <c r="G255" s="29"/>
      <c r="H255" s="29"/>
    </row>
    <row r="256" spans="1:8" ht="46.5" x14ac:dyDescent="0.35">
      <c r="A256" s="3" t="s">
        <v>1267</v>
      </c>
      <c r="B256" s="4"/>
      <c r="C256" s="4" t="s">
        <v>444</v>
      </c>
      <c r="D256" s="49" t="s">
        <v>445</v>
      </c>
      <c r="E256" s="84" t="s">
        <v>446</v>
      </c>
      <c r="F256" s="14"/>
      <c r="G256" s="29"/>
      <c r="H256" s="29"/>
    </row>
    <row r="257" spans="1:8" ht="29" x14ac:dyDescent="0.35">
      <c r="A257" s="3"/>
      <c r="B257" s="4"/>
      <c r="C257" s="4"/>
      <c r="D257" s="49" t="s">
        <v>447</v>
      </c>
      <c r="E257" s="89" t="s">
        <v>448</v>
      </c>
      <c r="F257" s="14"/>
      <c r="G257" s="29"/>
      <c r="H257" s="29"/>
    </row>
    <row r="258" spans="1:8" ht="43.5" x14ac:dyDescent="0.35">
      <c r="A258" s="3"/>
      <c r="B258" s="4"/>
      <c r="C258" s="4"/>
      <c r="D258" s="49" t="s">
        <v>449</v>
      </c>
      <c r="E258" s="89" t="s">
        <v>450</v>
      </c>
      <c r="F258" s="14"/>
      <c r="G258" s="29"/>
      <c r="H258" s="29"/>
    </row>
    <row r="259" spans="1:8" ht="29" x14ac:dyDescent="0.35">
      <c r="A259" s="3"/>
      <c r="B259" s="4"/>
      <c r="C259" s="4"/>
      <c r="D259" s="50" t="s">
        <v>451</v>
      </c>
      <c r="E259" s="84" t="s">
        <v>452</v>
      </c>
      <c r="F259" s="14"/>
      <c r="G259" s="29"/>
      <c r="H259" s="29"/>
    </row>
    <row r="260" spans="1:8" ht="33.75" customHeight="1" x14ac:dyDescent="0.35">
      <c r="A260" s="3" t="s">
        <v>453</v>
      </c>
      <c r="B260" s="431" t="s">
        <v>454</v>
      </c>
      <c r="C260" s="432"/>
      <c r="D260" s="432"/>
      <c r="E260" s="432"/>
      <c r="F260" s="432"/>
      <c r="G260" s="432"/>
      <c r="H260" s="433"/>
    </row>
    <row r="261" spans="1:8" ht="43.5" x14ac:dyDescent="0.35">
      <c r="A261" s="3" t="s">
        <v>1268</v>
      </c>
      <c r="B261" s="4"/>
      <c r="C261" s="4" t="s">
        <v>455</v>
      </c>
      <c r="D261" s="38" t="s">
        <v>456</v>
      </c>
      <c r="E261" s="90" t="s">
        <v>457</v>
      </c>
      <c r="F261" s="38"/>
      <c r="G261" s="29"/>
      <c r="H261" s="29"/>
    </row>
    <row r="262" spans="1:8" ht="43.5" x14ac:dyDescent="0.35">
      <c r="A262" s="3"/>
      <c r="B262" s="4"/>
      <c r="C262" s="4"/>
      <c r="D262" s="29" t="s">
        <v>458</v>
      </c>
      <c r="E262" s="84" t="s">
        <v>459</v>
      </c>
      <c r="F262" s="14"/>
      <c r="G262" s="29"/>
      <c r="H262" s="29"/>
    </row>
    <row r="263" spans="1:8" ht="29" x14ac:dyDescent="0.35">
      <c r="A263" s="3"/>
      <c r="B263" s="4"/>
      <c r="C263" s="4"/>
      <c r="D263" s="14" t="s">
        <v>460</v>
      </c>
      <c r="E263" s="84" t="s">
        <v>461</v>
      </c>
      <c r="F263" s="14"/>
      <c r="G263" s="29"/>
      <c r="H263" s="29"/>
    </row>
    <row r="264" spans="1:8" ht="46.5" x14ac:dyDescent="0.35">
      <c r="A264" s="3" t="s">
        <v>1269</v>
      </c>
      <c r="B264" s="4"/>
      <c r="C264" s="49" t="s">
        <v>462</v>
      </c>
      <c r="D264" s="14" t="s">
        <v>463</v>
      </c>
      <c r="E264" s="84" t="s">
        <v>464</v>
      </c>
      <c r="F264" s="14"/>
      <c r="G264" s="29"/>
      <c r="H264" s="29"/>
    </row>
    <row r="265" spans="1:8" x14ac:dyDescent="0.35">
      <c r="A265" s="3"/>
      <c r="B265" s="4"/>
      <c r="C265" s="11"/>
      <c r="D265" s="14" t="s">
        <v>465</v>
      </c>
      <c r="E265" s="87" t="s">
        <v>466</v>
      </c>
      <c r="F265" s="29"/>
      <c r="G265" s="29"/>
      <c r="H265" s="29"/>
    </row>
    <row r="266" spans="1:8" ht="29" x14ac:dyDescent="0.35">
      <c r="A266" s="3"/>
      <c r="B266" s="4"/>
      <c r="C266" s="4"/>
      <c r="D266" s="14" t="s">
        <v>467</v>
      </c>
      <c r="E266" s="84" t="s">
        <v>468</v>
      </c>
      <c r="F266" s="14"/>
      <c r="G266" s="29"/>
      <c r="H266" s="29"/>
    </row>
    <row r="267" spans="1:8" ht="26.25" customHeight="1" x14ac:dyDescent="0.35">
      <c r="A267" s="3" t="s">
        <v>469</v>
      </c>
      <c r="B267" s="415" t="s">
        <v>470</v>
      </c>
      <c r="C267" s="416"/>
      <c r="D267" s="416"/>
      <c r="E267" s="416"/>
      <c r="F267" s="416"/>
      <c r="G267" s="416"/>
      <c r="H267" s="417"/>
    </row>
    <row r="268" spans="1:8" ht="46.5" x14ac:dyDescent="0.35">
      <c r="A268" s="3" t="s">
        <v>1270</v>
      </c>
      <c r="B268" s="4"/>
      <c r="C268" s="4" t="s">
        <v>471</v>
      </c>
      <c r="D268" s="14" t="s">
        <v>472</v>
      </c>
      <c r="E268" s="84" t="s">
        <v>473</v>
      </c>
      <c r="F268" s="14"/>
      <c r="G268" s="29"/>
      <c r="H268" s="29"/>
    </row>
    <row r="269" spans="1:8" ht="29" x14ac:dyDescent="0.35">
      <c r="A269" s="3"/>
      <c r="B269" s="4"/>
      <c r="C269" s="4"/>
      <c r="D269" s="14" t="s">
        <v>474</v>
      </c>
      <c r="E269" s="84" t="s">
        <v>475</v>
      </c>
      <c r="F269" s="14"/>
      <c r="G269" s="29"/>
      <c r="H269" s="29"/>
    </row>
    <row r="270" spans="1:8" ht="58" x14ac:dyDescent="0.35">
      <c r="A270" s="3"/>
      <c r="B270" s="4"/>
      <c r="C270" s="4"/>
      <c r="D270" s="14" t="s">
        <v>476</v>
      </c>
      <c r="E270" s="84" t="s">
        <v>477</v>
      </c>
      <c r="F270" s="14"/>
      <c r="G270" s="29"/>
      <c r="H270" s="29"/>
    </row>
    <row r="271" spans="1:8" ht="46.5" x14ac:dyDescent="0.35">
      <c r="A271" s="3" t="s">
        <v>1271</v>
      </c>
      <c r="B271" s="4"/>
      <c r="C271" s="4" t="s">
        <v>478</v>
      </c>
      <c r="D271" s="14" t="s">
        <v>479</v>
      </c>
      <c r="E271" s="84" t="s">
        <v>480</v>
      </c>
      <c r="F271" s="14"/>
      <c r="G271" s="29"/>
      <c r="H271" s="29"/>
    </row>
    <row r="272" spans="1:8" ht="29" x14ac:dyDescent="0.35">
      <c r="A272" s="3"/>
      <c r="B272" s="4"/>
      <c r="C272" s="4"/>
      <c r="D272" s="14" t="s">
        <v>481</v>
      </c>
      <c r="E272" s="84" t="s">
        <v>482</v>
      </c>
      <c r="F272" s="14"/>
      <c r="G272" s="29"/>
      <c r="H272" s="29"/>
    </row>
    <row r="273" spans="1:8" ht="57.75" customHeight="1" x14ac:dyDescent="0.35">
      <c r="A273" s="3" t="s">
        <v>1272</v>
      </c>
      <c r="B273" s="4"/>
      <c r="C273" s="4" t="s">
        <v>483</v>
      </c>
      <c r="D273" s="14" t="s">
        <v>484</v>
      </c>
      <c r="E273" s="84" t="s">
        <v>485</v>
      </c>
      <c r="F273" s="14"/>
      <c r="G273" s="29"/>
      <c r="H273" s="29"/>
    </row>
    <row r="274" spans="1:8" ht="29" x14ac:dyDescent="0.35">
      <c r="A274" s="3"/>
      <c r="B274" s="4"/>
      <c r="C274" s="4"/>
      <c r="D274" s="14" t="s">
        <v>486</v>
      </c>
      <c r="E274" s="84" t="s">
        <v>487</v>
      </c>
      <c r="F274" s="14"/>
      <c r="G274" s="29"/>
      <c r="H274" s="29"/>
    </row>
    <row r="275" spans="1:8" x14ac:dyDescent="0.35">
      <c r="A275" s="3"/>
      <c r="B275" s="4"/>
      <c r="C275" s="4"/>
      <c r="D275" s="14" t="s">
        <v>488</v>
      </c>
      <c r="E275" s="84" t="s">
        <v>489</v>
      </c>
      <c r="F275" s="14"/>
      <c r="G275" s="29"/>
      <c r="H275" s="29"/>
    </row>
    <row r="276" spans="1:8" ht="35.25" customHeight="1" x14ac:dyDescent="0.35">
      <c r="A276" s="3" t="s">
        <v>490</v>
      </c>
      <c r="B276" s="415" t="s">
        <v>491</v>
      </c>
      <c r="C276" s="416"/>
      <c r="D276" s="416"/>
      <c r="E276" s="416"/>
      <c r="F276" s="416"/>
      <c r="G276" s="416"/>
      <c r="H276" s="417"/>
    </row>
    <row r="277" spans="1:8" ht="31" x14ac:dyDescent="0.35">
      <c r="A277" s="3" t="s">
        <v>1273</v>
      </c>
      <c r="B277" s="4"/>
      <c r="C277" s="4" t="s">
        <v>492</v>
      </c>
      <c r="D277" s="14" t="s">
        <v>493</v>
      </c>
      <c r="E277" s="84" t="s">
        <v>494</v>
      </c>
      <c r="F277" s="14"/>
      <c r="G277" s="29"/>
      <c r="H277" s="29"/>
    </row>
    <row r="278" spans="1:8" ht="29" x14ac:dyDescent="0.35">
      <c r="A278" s="3"/>
      <c r="B278" s="4"/>
      <c r="C278" s="4"/>
      <c r="D278" s="51" t="s">
        <v>495</v>
      </c>
      <c r="E278" s="84" t="s">
        <v>496</v>
      </c>
      <c r="F278" s="14"/>
      <c r="G278" s="29"/>
      <c r="H278" s="29"/>
    </row>
    <row r="279" spans="1:8" ht="43.5" x14ac:dyDescent="0.35">
      <c r="A279" s="3"/>
      <c r="B279" s="4"/>
      <c r="C279" s="4"/>
      <c r="D279" s="14" t="s">
        <v>497</v>
      </c>
      <c r="E279" s="84" t="s">
        <v>498</v>
      </c>
      <c r="F279" s="14"/>
      <c r="G279" s="29"/>
      <c r="H279" s="29"/>
    </row>
    <row r="280" spans="1:8" ht="29" x14ac:dyDescent="0.35">
      <c r="A280" s="3"/>
      <c r="B280" s="4"/>
      <c r="C280" s="4"/>
      <c r="D280" s="14" t="s">
        <v>499</v>
      </c>
      <c r="E280" s="84" t="s">
        <v>500</v>
      </c>
      <c r="F280" s="14"/>
      <c r="G280" s="29"/>
      <c r="H280" s="29"/>
    </row>
    <row r="281" spans="1:8" ht="47.25" customHeight="1" x14ac:dyDescent="0.35">
      <c r="A281" s="3" t="s">
        <v>501</v>
      </c>
      <c r="B281" s="415" t="s">
        <v>502</v>
      </c>
      <c r="C281" s="416"/>
      <c r="D281" s="416"/>
      <c r="E281" s="416"/>
      <c r="F281" s="416"/>
      <c r="G281" s="416"/>
      <c r="H281" s="417"/>
    </row>
    <row r="282" spans="1:8" ht="43.5" x14ac:dyDescent="0.35">
      <c r="A282" s="3" t="s">
        <v>1277</v>
      </c>
      <c r="B282" s="52"/>
      <c r="C282" s="4" t="s">
        <v>503</v>
      </c>
      <c r="D282" s="14" t="s">
        <v>504</v>
      </c>
      <c r="E282" s="84" t="s">
        <v>505</v>
      </c>
      <c r="F282" s="14"/>
      <c r="G282" s="29"/>
      <c r="H282" s="29"/>
    </row>
    <row r="283" spans="1:8" ht="43.5" x14ac:dyDescent="0.35">
      <c r="A283" s="3"/>
      <c r="B283" s="4"/>
      <c r="C283" s="4"/>
      <c r="D283" s="14" t="s">
        <v>506</v>
      </c>
      <c r="E283" s="84" t="s">
        <v>507</v>
      </c>
      <c r="F283" s="14"/>
      <c r="G283" s="29"/>
      <c r="H283" s="29"/>
    </row>
    <row r="284" spans="1:8" ht="43.5" x14ac:dyDescent="0.35">
      <c r="A284" s="3"/>
      <c r="B284" s="4"/>
      <c r="C284" s="4"/>
      <c r="D284" s="14" t="s">
        <v>508</v>
      </c>
      <c r="E284" s="84" t="s">
        <v>509</v>
      </c>
      <c r="F284" s="14"/>
      <c r="G284" s="29"/>
      <c r="H284" s="29"/>
    </row>
    <row r="285" spans="1:8" ht="43.5" x14ac:dyDescent="0.35">
      <c r="A285" s="3" t="s">
        <v>1278</v>
      </c>
      <c r="B285" s="4"/>
      <c r="C285" s="4" t="s">
        <v>510</v>
      </c>
      <c r="D285" s="14" t="s">
        <v>511</v>
      </c>
      <c r="E285" s="84" t="s">
        <v>512</v>
      </c>
      <c r="F285" s="14"/>
      <c r="G285" s="29"/>
      <c r="H285" s="29"/>
    </row>
    <row r="286" spans="1:8" ht="29" x14ac:dyDescent="0.35">
      <c r="A286" s="3"/>
      <c r="B286" s="4"/>
      <c r="C286" s="4"/>
      <c r="D286" s="14" t="s">
        <v>513</v>
      </c>
      <c r="E286" s="84" t="s">
        <v>514</v>
      </c>
      <c r="F286" s="14"/>
      <c r="G286" s="29"/>
      <c r="H286" s="29"/>
    </row>
    <row r="287" spans="1:8" ht="48" customHeight="1" x14ac:dyDescent="0.35">
      <c r="A287" s="3" t="s">
        <v>515</v>
      </c>
      <c r="B287" s="415" t="s">
        <v>516</v>
      </c>
      <c r="C287" s="416"/>
      <c r="D287" s="416"/>
      <c r="E287" s="416"/>
      <c r="F287" s="416"/>
      <c r="G287" s="416"/>
      <c r="H287" s="417"/>
    </row>
    <row r="288" spans="1:8" ht="210" customHeight="1" x14ac:dyDescent="0.35">
      <c r="A288" s="3" t="s">
        <v>1279</v>
      </c>
      <c r="B288" s="4"/>
      <c r="C288" s="4" t="s">
        <v>517</v>
      </c>
      <c r="D288" s="4" t="s">
        <v>518</v>
      </c>
      <c r="E288" s="68" t="s">
        <v>519</v>
      </c>
      <c r="F288" s="4"/>
      <c r="G288" s="29"/>
      <c r="H288" s="29"/>
    </row>
    <row r="289" spans="1:8" ht="203" x14ac:dyDescent="0.35">
      <c r="A289" s="3"/>
      <c r="B289" s="4"/>
      <c r="C289" s="4"/>
      <c r="D289" s="19" t="s">
        <v>520</v>
      </c>
      <c r="E289" s="84" t="s">
        <v>521</v>
      </c>
      <c r="F289" s="14"/>
      <c r="G289" s="29"/>
      <c r="H289" s="29"/>
    </row>
    <row r="290" spans="1:8" ht="43.5" x14ac:dyDescent="0.35">
      <c r="A290" s="3"/>
      <c r="B290" s="4"/>
      <c r="C290" s="4"/>
      <c r="D290" s="19" t="s">
        <v>522</v>
      </c>
      <c r="E290" s="84" t="s">
        <v>523</v>
      </c>
      <c r="F290" s="14"/>
      <c r="G290" s="29"/>
      <c r="H290" s="29"/>
    </row>
    <row r="291" spans="1:8" ht="43.5" x14ac:dyDescent="0.35">
      <c r="A291" s="3"/>
      <c r="B291" s="4"/>
      <c r="C291" s="4"/>
      <c r="D291" s="14" t="s">
        <v>524</v>
      </c>
      <c r="E291" s="84" t="s">
        <v>525</v>
      </c>
      <c r="F291" s="14"/>
      <c r="G291" s="29"/>
      <c r="H291" s="29"/>
    </row>
    <row r="292" spans="1:8" ht="116" x14ac:dyDescent="0.35">
      <c r="A292" s="3"/>
      <c r="B292" s="4"/>
      <c r="C292" s="4"/>
      <c r="D292" s="5" t="s">
        <v>526</v>
      </c>
      <c r="E292" s="84" t="s">
        <v>527</v>
      </c>
      <c r="F292" s="14"/>
      <c r="G292" s="29"/>
      <c r="H292" s="29"/>
    </row>
    <row r="293" spans="1:8" ht="108.5" x14ac:dyDescent="0.35">
      <c r="A293" s="3" t="s">
        <v>1280</v>
      </c>
      <c r="B293" s="4"/>
      <c r="C293" s="4" t="s">
        <v>528</v>
      </c>
      <c r="D293" s="6" t="s">
        <v>529</v>
      </c>
      <c r="E293" s="68" t="s">
        <v>530</v>
      </c>
      <c r="F293" s="4"/>
      <c r="G293" s="29"/>
      <c r="H293" s="29"/>
    </row>
    <row r="294" spans="1:8" ht="281.25" customHeight="1" x14ac:dyDescent="0.35">
      <c r="A294" s="3"/>
      <c r="B294" s="4"/>
      <c r="C294" s="4"/>
      <c r="D294" s="5" t="s">
        <v>531</v>
      </c>
      <c r="E294" s="81" t="s">
        <v>532</v>
      </c>
      <c r="F294" s="5"/>
      <c r="G294" s="29"/>
      <c r="H294" s="29"/>
    </row>
    <row r="295" spans="1:8" ht="29" x14ac:dyDescent="0.35">
      <c r="A295" s="3"/>
      <c r="B295" s="4"/>
      <c r="C295" s="4"/>
      <c r="D295" s="5" t="s">
        <v>533</v>
      </c>
      <c r="E295" s="81" t="s">
        <v>534</v>
      </c>
      <c r="F295" s="5"/>
      <c r="G295" s="29"/>
      <c r="H295" s="29"/>
    </row>
    <row r="296" spans="1:8" ht="87" x14ac:dyDescent="0.35">
      <c r="A296" s="3"/>
      <c r="B296" s="4"/>
      <c r="C296" s="4"/>
      <c r="D296" s="5" t="s">
        <v>535</v>
      </c>
      <c r="E296" s="81" t="s">
        <v>536</v>
      </c>
      <c r="F296" s="5"/>
      <c r="G296" s="29"/>
      <c r="H296" s="29"/>
    </row>
    <row r="297" spans="1:8" ht="159.5" x14ac:dyDescent="0.35">
      <c r="A297" s="3"/>
      <c r="B297" s="4"/>
      <c r="C297" s="4"/>
      <c r="D297" s="5" t="s">
        <v>537</v>
      </c>
      <c r="E297" s="81" t="s">
        <v>538</v>
      </c>
      <c r="F297" s="5"/>
      <c r="G297" s="29"/>
      <c r="H297" s="29"/>
    </row>
    <row r="298" spans="1:8" ht="43.5" x14ac:dyDescent="0.35">
      <c r="A298" s="3"/>
      <c r="B298" s="4"/>
      <c r="C298" s="4"/>
      <c r="D298" s="5" t="s">
        <v>539</v>
      </c>
      <c r="E298" s="81" t="s">
        <v>540</v>
      </c>
      <c r="F298" s="5"/>
      <c r="G298" s="29"/>
      <c r="H298" s="29"/>
    </row>
    <row r="299" spans="1:8" ht="43.5" x14ac:dyDescent="0.35">
      <c r="A299" s="3"/>
      <c r="B299" s="4"/>
      <c r="C299" s="4"/>
      <c r="D299" s="5" t="s">
        <v>541</v>
      </c>
      <c r="E299" s="81" t="s">
        <v>542</v>
      </c>
      <c r="F299" s="5"/>
      <c r="G299" s="29"/>
      <c r="H299" s="29"/>
    </row>
    <row r="300" spans="1:8" ht="29" x14ac:dyDescent="0.35">
      <c r="A300" s="3"/>
      <c r="B300" s="4"/>
      <c r="C300" s="4"/>
      <c r="D300" s="5" t="s">
        <v>543</v>
      </c>
      <c r="E300" s="81" t="s">
        <v>544</v>
      </c>
      <c r="F300" s="5"/>
      <c r="G300" s="29"/>
      <c r="H300" s="29"/>
    </row>
    <row r="301" spans="1:8" ht="139.5" x14ac:dyDescent="0.35">
      <c r="A301" s="3"/>
      <c r="B301" s="4"/>
      <c r="C301" s="4"/>
      <c r="D301" s="9" t="s">
        <v>545</v>
      </c>
      <c r="E301" s="68" t="s">
        <v>546</v>
      </c>
      <c r="F301" s="4"/>
      <c r="G301" s="29"/>
      <c r="H301" s="29"/>
    </row>
    <row r="302" spans="1:8" ht="294.5" x14ac:dyDescent="0.35">
      <c r="A302" s="3" t="s">
        <v>1281</v>
      </c>
      <c r="B302" s="4"/>
      <c r="C302" s="4" t="s">
        <v>10</v>
      </c>
      <c r="D302" s="4" t="s">
        <v>547</v>
      </c>
      <c r="E302" s="68" t="s">
        <v>548</v>
      </c>
      <c r="F302" s="4"/>
      <c r="G302" s="29"/>
      <c r="H302" s="29"/>
    </row>
    <row r="303" spans="1:8" ht="58" x14ac:dyDescent="0.35">
      <c r="A303" s="3"/>
      <c r="B303" s="4"/>
      <c r="C303" s="4"/>
      <c r="D303" s="5" t="s">
        <v>549</v>
      </c>
      <c r="E303" s="81" t="s">
        <v>550</v>
      </c>
      <c r="F303" s="5"/>
      <c r="G303" s="29"/>
      <c r="H303" s="29"/>
    </row>
    <row r="304" spans="1:8" ht="43.5" x14ac:dyDescent="0.35">
      <c r="A304" s="3"/>
      <c r="B304" s="4"/>
      <c r="C304" s="4"/>
      <c r="D304" s="5" t="s">
        <v>551</v>
      </c>
      <c r="E304" s="81" t="s">
        <v>552</v>
      </c>
      <c r="F304" s="5"/>
      <c r="G304" s="29"/>
      <c r="H304" s="29"/>
    </row>
    <row r="305" spans="1:8" ht="43.5" x14ac:dyDescent="0.35">
      <c r="A305" s="3"/>
      <c r="B305" s="4"/>
      <c r="C305" s="4"/>
      <c r="D305" s="5" t="s">
        <v>553</v>
      </c>
      <c r="E305" s="81" t="s">
        <v>554</v>
      </c>
      <c r="F305" s="5"/>
      <c r="G305" s="29"/>
      <c r="H305" s="29"/>
    </row>
    <row r="306" spans="1:8" ht="159.5" x14ac:dyDescent="0.35">
      <c r="A306" s="3" t="s">
        <v>1282</v>
      </c>
      <c r="B306" s="4"/>
      <c r="C306" s="4" t="s">
        <v>555</v>
      </c>
      <c r="D306" s="5" t="s">
        <v>556</v>
      </c>
      <c r="E306" s="81" t="s">
        <v>557</v>
      </c>
      <c r="F306" s="5"/>
      <c r="G306" s="29"/>
      <c r="H306" s="29"/>
    </row>
    <row r="307" spans="1:8" ht="101.5" x14ac:dyDescent="0.35">
      <c r="A307" s="3"/>
      <c r="B307" s="4"/>
      <c r="C307" s="4"/>
      <c r="D307" s="5" t="s">
        <v>558</v>
      </c>
      <c r="E307" s="81" t="s">
        <v>559</v>
      </c>
      <c r="F307" s="5"/>
      <c r="G307" s="29"/>
      <c r="H307" s="29"/>
    </row>
    <row r="308" spans="1:8" ht="145" x14ac:dyDescent="0.35">
      <c r="A308" s="3"/>
      <c r="B308" s="4"/>
      <c r="C308" s="4"/>
      <c r="D308" s="5" t="s">
        <v>560</v>
      </c>
      <c r="E308" s="81" t="s">
        <v>561</v>
      </c>
      <c r="F308" s="5"/>
      <c r="G308" s="29"/>
      <c r="H308" s="29"/>
    </row>
    <row r="309" spans="1:8" ht="29" x14ac:dyDescent="0.35">
      <c r="A309" s="3"/>
      <c r="B309" s="4"/>
      <c r="C309" s="4"/>
      <c r="D309" s="5" t="s">
        <v>562</v>
      </c>
      <c r="E309" s="97" t="s">
        <v>563</v>
      </c>
      <c r="F309" s="16"/>
      <c r="G309" s="29"/>
      <c r="H309" s="29"/>
    </row>
    <row r="310" spans="1:8" ht="101.5" x14ac:dyDescent="0.35">
      <c r="A310" s="3"/>
      <c r="B310" s="4"/>
      <c r="C310" s="4"/>
      <c r="D310" s="5" t="s">
        <v>564</v>
      </c>
      <c r="E310" s="81" t="s">
        <v>565</v>
      </c>
      <c r="F310" s="5"/>
      <c r="G310" s="29"/>
      <c r="H310" s="29"/>
    </row>
    <row r="311" spans="1:8" ht="27.75" customHeight="1" x14ac:dyDescent="0.35">
      <c r="A311" s="3" t="s">
        <v>566</v>
      </c>
      <c r="B311" s="415" t="s">
        <v>567</v>
      </c>
      <c r="C311" s="416"/>
      <c r="D311" s="416"/>
      <c r="E311" s="416"/>
      <c r="F311" s="416"/>
      <c r="G311" s="416"/>
      <c r="H311" s="417"/>
    </row>
    <row r="312" spans="1:8" ht="87" x14ac:dyDescent="0.35">
      <c r="A312" s="3" t="s">
        <v>1283</v>
      </c>
      <c r="B312" s="4"/>
      <c r="C312" s="4" t="s">
        <v>568</v>
      </c>
      <c r="D312" s="14" t="s">
        <v>569</v>
      </c>
      <c r="E312" s="84" t="s">
        <v>570</v>
      </c>
      <c r="F312" s="14"/>
      <c r="G312" s="29"/>
      <c r="H312" s="29"/>
    </row>
    <row r="313" spans="1:8" ht="101.5" x14ac:dyDescent="0.35">
      <c r="A313" s="3"/>
      <c r="B313" s="4"/>
      <c r="C313" s="4"/>
      <c r="D313" s="14" t="s">
        <v>571</v>
      </c>
      <c r="E313" s="84" t="s">
        <v>572</v>
      </c>
      <c r="F313" s="14"/>
      <c r="G313" s="29"/>
      <c r="H313" s="29"/>
    </row>
    <row r="314" spans="1:8" ht="72.5" x14ac:dyDescent="0.35">
      <c r="A314" s="3"/>
      <c r="B314" s="4"/>
      <c r="C314" s="4"/>
      <c r="D314" s="14" t="s">
        <v>573</v>
      </c>
      <c r="E314" s="84" t="s">
        <v>574</v>
      </c>
      <c r="F314" s="14"/>
      <c r="G314" s="29"/>
      <c r="H314" s="29"/>
    </row>
    <row r="315" spans="1:8" ht="58" x14ac:dyDescent="0.35">
      <c r="A315" s="3"/>
      <c r="B315" s="4"/>
      <c r="C315" s="4"/>
      <c r="D315" s="14" t="s">
        <v>575</v>
      </c>
      <c r="E315" s="84" t="s">
        <v>576</v>
      </c>
      <c r="F315" s="14"/>
      <c r="G315" s="29"/>
      <c r="H315" s="29"/>
    </row>
    <row r="316" spans="1:8" ht="29" x14ac:dyDescent="0.35">
      <c r="A316" s="3"/>
      <c r="B316" s="4"/>
      <c r="C316" s="4"/>
      <c r="D316" s="14" t="s">
        <v>577</v>
      </c>
      <c r="E316" s="84" t="s">
        <v>578</v>
      </c>
      <c r="F316" s="14"/>
      <c r="G316" s="29"/>
      <c r="H316" s="29"/>
    </row>
    <row r="317" spans="1:8" ht="43.5" x14ac:dyDescent="0.35">
      <c r="A317" s="3"/>
      <c r="B317" s="4"/>
      <c r="C317" s="4"/>
      <c r="D317" s="14" t="s">
        <v>579</v>
      </c>
      <c r="E317" s="84" t="s">
        <v>580</v>
      </c>
      <c r="F317" s="14"/>
      <c r="G317" s="29"/>
      <c r="H317" s="29"/>
    </row>
    <row r="318" spans="1:8" ht="43.5" x14ac:dyDescent="0.35">
      <c r="A318" s="3"/>
      <c r="B318" s="4"/>
      <c r="C318" s="4"/>
      <c r="D318" s="14" t="s">
        <v>581</v>
      </c>
      <c r="E318" s="84" t="s">
        <v>582</v>
      </c>
      <c r="F318" s="14"/>
      <c r="G318" s="29"/>
      <c r="H318" s="29"/>
    </row>
    <row r="319" spans="1:8" ht="43.5" x14ac:dyDescent="0.35">
      <c r="A319" s="3"/>
      <c r="C319" s="4"/>
      <c r="D319" s="14" t="s">
        <v>583</v>
      </c>
      <c r="E319" s="84" t="s">
        <v>584</v>
      </c>
      <c r="F319" s="14"/>
      <c r="G319" s="29"/>
      <c r="H319" s="29"/>
    </row>
    <row r="320" spans="1:8" ht="29" x14ac:dyDescent="0.35">
      <c r="A320" s="3"/>
      <c r="B320" s="4"/>
      <c r="C320" s="4"/>
      <c r="D320" s="14" t="s">
        <v>585</v>
      </c>
      <c r="E320" s="84" t="s">
        <v>586</v>
      </c>
      <c r="F320" s="14"/>
      <c r="G320" s="29"/>
      <c r="H320" s="29"/>
    </row>
    <row r="321" spans="1:8" ht="43.5" x14ac:dyDescent="0.35">
      <c r="A321" s="3" t="s">
        <v>1284</v>
      </c>
      <c r="B321" s="4"/>
      <c r="C321" s="4" t="s">
        <v>587</v>
      </c>
      <c r="D321" s="14" t="s">
        <v>588</v>
      </c>
      <c r="E321" s="84" t="s">
        <v>589</v>
      </c>
      <c r="F321" s="14"/>
      <c r="G321" s="29"/>
      <c r="H321" s="29"/>
    </row>
    <row r="322" spans="1:8" ht="58" x14ac:dyDescent="0.35">
      <c r="A322" s="3"/>
      <c r="B322" s="4"/>
      <c r="C322" s="4"/>
      <c r="D322" s="14" t="s">
        <v>590</v>
      </c>
      <c r="E322" s="84" t="s">
        <v>591</v>
      </c>
      <c r="F322" s="14"/>
      <c r="G322" s="29"/>
      <c r="H322" s="29"/>
    </row>
    <row r="323" spans="1:8" ht="29" x14ac:dyDescent="0.35">
      <c r="A323" s="3"/>
      <c r="B323" s="4"/>
      <c r="C323" s="4"/>
      <c r="D323" s="14" t="s">
        <v>592</v>
      </c>
      <c r="E323" s="84" t="s">
        <v>593</v>
      </c>
      <c r="F323" s="14"/>
      <c r="G323" s="29"/>
      <c r="H323" s="29"/>
    </row>
    <row r="324" spans="1:8" ht="29" x14ac:dyDescent="0.35">
      <c r="A324" s="3"/>
      <c r="B324" s="4"/>
      <c r="C324" s="4"/>
      <c r="D324" s="14" t="s">
        <v>594</v>
      </c>
      <c r="E324" s="84" t="s">
        <v>595</v>
      </c>
      <c r="F324" s="14"/>
      <c r="G324" s="29"/>
      <c r="H324" s="29"/>
    </row>
    <row r="325" spans="1:8" ht="130.5" x14ac:dyDescent="0.35">
      <c r="A325" s="3" t="s">
        <v>1285</v>
      </c>
      <c r="B325" s="4"/>
      <c r="C325" s="4" t="s">
        <v>596</v>
      </c>
      <c r="D325" s="14" t="s">
        <v>597</v>
      </c>
      <c r="E325" s="84" t="s">
        <v>598</v>
      </c>
      <c r="F325" s="14"/>
      <c r="G325" s="29"/>
      <c r="H325" s="29"/>
    </row>
    <row r="326" spans="1:8" ht="72.5" x14ac:dyDescent="0.35">
      <c r="A326" s="3"/>
      <c r="B326" s="4"/>
      <c r="C326" s="4"/>
      <c r="D326" s="14" t="s">
        <v>599</v>
      </c>
      <c r="E326" s="84" t="s">
        <v>600</v>
      </c>
      <c r="F326" s="14"/>
      <c r="G326" s="29"/>
      <c r="H326" s="29"/>
    </row>
    <row r="327" spans="1:8" ht="29" x14ac:dyDescent="0.35">
      <c r="A327" s="3"/>
      <c r="B327" s="4"/>
      <c r="C327" s="4"/>
      <c r="D327" s="14" t="s">
        <v>601</v>
      </c>
      <c r="E327" s="84" t="s">
        <v>602</v>
      </c>
      <c r="F327" s="14"/>
      <c r="G327" s="29"/>
      <c r="H327" s="29"/>
    </row>
    <row r="328" spans="1:8" ht="58" x14ac:dyDescent="0.35">
      <c r="A328" s="3"/>
      <c r="B328" s="4"/>
      <c r="C328" s="4"/>
      <c r="D328" s="14" t="s">
        <v>603</v>
      </c>
      <c r="E328" s="84" t="s">
        <v>604</v>
      </c>
      <c r="F328" s="14"/>
      <c r="G328" s="29"/>
      <c r="H328" s="29"/>
    </row>
    <row r="329" spans="1:8" ht="72.5" x14ac:dyDescent="0.35">
      <c r="A329" s="3" t="s">
        <v>1286</v>
      </c>
      <c r="B329" s="4"/>
      <c r="C329" s="4" t="s">
        <v>605</v>
      </c>
      <c r="D329" s="14" t="s">
        <v>606</v>
      </c>
      <c r="E329" s="84" t="s">
        <v>607</v>
      </c>
      <c r="F329" s="14"/>
      <c r="G329" s="29"/>
      <c r="H329" s="29"/>
    </row>
    <row r="330" spans="1:8" ht="29" x14ac:dyDescent="0.35">
      <c r="A330" s="3"/>
      <c r="B330" s="4"/>
      <c r="C330" s="4"/>
      <c r="D330" s="14" t="s">
        <v>608</v>
      </c>
      <c r="E330" s="84" t="s">
        <v>609</v>
      </c>
      <c r="F330" s="14"/>
      <c r="G330" s="29"/>
      <c r="H330" s="29"/>
    </row>
    <row r="331" spans="1:8" ht="72.5" x14ac:dyDescent="0.35">
      <c r="A331" s="3"/>
      <c r="B331" s="4"/>
      <c r="C331" s="4"/>
      <c r="D331" s="14" t="s">
        <v>610</v>
      </c>
      <c r="E331" s="84" t="s">
        <v>611</v>
      </c>
      <c r="F331" s="14"/>
      <c r="G331" s="29"/>
      <c r="H331" s="29"/>
    </row>
    <row r="332" spans="1:8" ht="62" x14ac:dyDescent="0.35">
      <c r="A332" s="3" t="s">
        <v>1287</v>
      </c>
      <c r="B332" s="4"/>
      <c r="C332" s="14" t="s">
        <v>612</v>
      </c>
      <c r="D332" s="53" t="s">
        <v>613</v>
      </c>
      <c r="E332" s="98" t="s">
        <v>614</v>
      </c>
      <c r="F332" s="53"/>
      <c r="G332" s="29"/>
      <c r="H332" s="29"/>
    </row>
    <row r="333" spans="1:8" ht="62" x14ac:dyDescent="0.35">
      <c r="A333" s="3"/>
      <c r="C333" s="4"/>
      <c r="D333" s="53" t="s">
        <v>615</v>
      </c>
      <c r="E333" s="98" t="s">
        <v>616</v>
      </c>
      <c r="F333" s="53"/>
      <c r="G333" s="29"/>
      <c r="H333" s="29"/>
    </row>
    <row r="334" spans="1:8" ht="62" x14ac:dyDescent="0.35">
      <c r="A334" s="3"/>
      <c r="C334" s="4"/>
      <c r="D334" s="53" t="s">
        <v>617</v>
      </c>
      <c r="E334" s="98" t="s">
        <v>618</v>
      </c>
      <c r="F334" s="53"/>
      <c r="G334" s="29"/>
      <c r="H334" s="29"/>
    </row>
    <row r="335" spans="1:8" ht="31" x14ac:dyDescent="0.35">
      <c r="A335" s="3" t="s">
        <v>1358</v>
      </c>
      <c r="B335" s="4"/>
      <c r="C335" s="14" t="s">
        <v>619</v>
      </c>
      <c r="D335" s="53" t="s">
        <v>620</v>
      </c>
      <c r="E335" s="98" t="s">
        <v>621</v>
      </c>
      <c r="F335" s="53"/>
      <c r="G335" s="29"/>
      <c r="H335" s="29"/>
    </row>
    <row r="336" spans="1:8" ht="62" x14ac:dyDescent="0.35">
      <c r="A336" s="3"/>
      <c r="B336" s="4"/>
      <c r="C336" s="4"/>
      <c r="D336" s="9" t="s">
        <v>622</v>
      </c>
      <c r="E336" s="53" t="s">
        <v>623</v>
      </c>
      <c r="F336" s="53"/>
      <c r="G336" s="29"/>
      <c r="H336" s="29"/>
    </row>
    <row r="337" spans="1:8" ht="33" customHeight="1" x14ac:dyDescent="0.35">
      <c r="A337" s="3" t="s">
        <v>624</v>
      </c>
      <c r="B337" s="431" t="s">
        <v>625</v>
      </c>
      <c r="C337" s="432"/>
      <c r="D337" s="432"/>
      <c r="E337" s="432"/>
      <c r="F337" s="432"/>
      <c r="G337" s="432"/>
      <c r="H337" s="433"/>
    </row>
    <row r="338" spans="1:8" ht="139.5" x14ac:dyDescent="0.35">
      <c r="A338" s="3" t="s">
        <v>1288</v>
      </c>
      <c r="B338" s="4"/>
      <c r="C338" s="4" t="s">
        <v>626</v>
      </c>
      <c r="D338" s="4" t="s">
        <v>627</v>
      </c>
      <c r="E338" s="68" t="s">
        <v>628</v>
      </c>
      <c r="F338" s="4"/>
      <c r="G338" s="29"/>
      <c r="H338" s="29"/>
    </row>
    <row r="339" spans="1:8" ht="62" x14ac:dyDescent="0.35">
      <c r="A339" s="3"/>
      <c r="B339" s="4"/>
      <c r="C339" s="4"/>
      <c r="D339" s="4" t="s">
        <v>629</v>
      </c>
      <c r="E339" s="68" t="s">
        <v>630</v>
      </c>
      <c r="F339" s="4"/>
      <c r="G339" s="29"/>
      <c r="H339" s="29"/>
    </row>
    <row r="340" spans="1:8" ht="116" x14ac:dyDescent="0.35">
      <c r="A340" s="3"/>
      <c r="B340" s="4"/>
      <c r="D340" s="14" t="s">
        <v>631</v>
      </c>
      <c r="E340" s="84" t="s">
        <v>632</v>
      </c>
      <c r="F340" s="14"/>
      <c r="G340" s="29"/>
      <c r="H340" s="29"/>
    </row>
    <row r="341" spans="1:8" ht="72.5" x14ac:dyDescent="0.35">
      <c r="A341" s="3"/>
      <c r="B341" s="4"/>
      <c r="C341" s="52"/>
      <c r="D341" s="14" t="s">
        <v>633</v>
      </c>
      <c r="E341" s="84" t="s">
        <v>634</v>
      </c>
      <c r="F341" s="14"/>
      <c r="G341" s="29"/>
      <c r="H341" s="29"/>
    </row>
    <row r="342" spans="1:8" ht="139.5" x14ac:dyDescent="0.35">
      <c r="A342" s="3" t="s">
        <v>1289</v>
      </c>
      <c r="B342" s="4"/>
      <c r="C342" s="4" t="s">
        <v>635</v>
      </c>
      <c r="D342" s="4" t="s">
        <v>636</v>
      </c>
      <c r="E342" s="68" t="s">
        <v>628</v>
      </c>
      <c r="F342" s="4"/>
      <c r="G342" s="29"/>
      <c r="H342" s="29"/>
    </row>
    <row r="343" spans="1:8" ht="77.5" x14ac:dyDescent="0.35">
      <c r="A343" s="3"/>
      <c r="B343" s="4"/>
      <c r="C343" s="4"/>
      <c r="D343" s="4" t="s">
        <v>637</v>
      </c>
      <c r="E343" s="68" t="s">
        <v>638</v>
      </c>
      <c r="F343" s="4"/>
      <c r="G343" s="29"/>
      <c r="H343" s="29"/>
    </row>
    <row r="344" spans="1:8" ht="116" x14ac:dyDescent="0.35">
      <c r="A344" s="3"/>
      <c r="B344" s="4"/>
      <c r="C344" s="4"/>
      <c r="D344" s="14" t="s">
        <v>631</v>
      </c>
      <c r="E344" s="84" t="s">
        <v>632</v>
      </c>
      <c r="F344" s="14"/>
      <c r="G344" s="29"/>
      <c r="H344" s="29"/>
    </row>
    <row r="345" spans="1:8" ht="186" x14ac:dyDescent="0.35">
      <c r="A345" s="3"/>
      <c r="B345" s="4"/>
      <c r="D345" s="14" t="s">
        <v>639</v>
      </c>
      <c r="E345" s="68" t="s">
        <v>640</v>
      </c>
      <c r="F345" s="4"/>
      <c r="G345" s="29"/>
      <c r="H345" s="29"/>
    </row>
    <row r="346" spans="1:8" ht="101.5" x14ac:dyDescent="0.35">
      <c r="A346" s="3"/>
      <c r="B346" s="4"/>
      <c r="C346" s="4"/>
      <c r="D346" s="14" t="s">
        <v>641</v>
      </c>
      <c r="E346" s="84" t="s">
        <v>642</v>
      </c>
      <c r="F346" s="14"/>
      <c r="G346" s="14"/>
      <c r="H346" s="29"/>
    </row>
    <row r="347" spans="1:8" ht="87" x14ac:dyDescent="0.35">
      <c r="A347" s="3" t="s">
        <v>1290</v>
      </c>
      <c r="B347" s="4"/>
      <c r="C347" s="4" t="s">
        <v>643</v>
      </c>
      <c r="D347" s="5" t="s">
        <v>644</v>
      </c>
      <c r="E347" s="81" t="s">
        <v>645</v>
      </c>
      <c r="F347" s="5"/>
      <c r="G347" s="29"/>
      <c r="H347" s="29"/>
    </row>
    <row r="348" spans="1:8" ht="58" x14ac:dyDescent="0.35">
      <c r="A348" s="3"/>
      <c r="B348" s="4"/>
      <c r="C348" s="4"/>
      <c r="D348" s="5" t="s">
        <v>646</v>
      </c>
      <c r="E348" s="81" t="s">
        <v>647</v>
      </c>
      <c r="F348" s="5"/>
      <c r="G348" s="29"/>
      <c r="H348" s="29"/>
    </row>
    <row r="349" spans="1:8" ht="43.5" x14ac:dyDescent="0.35">
      <c r="A349" s="3"/>
      <c r="B349" s="4"/>
      <c r="C349" s="4"/>
      <c r="D349" s="5" t="s">
        <v>648</v>
      </c>
      <c r="E349" s="81" t="s">
        <v>649</v>
      </c>
      <c r="F349" s="5"/>
      <c r="G349" s="29"/>
      <c r="H349" s="29"/>
    </row>
    <row r="350" spans="1:8" ht="46.5" x14ac:dyDescent="0.35">
      <c r="A350" s="3"/>
      <c r="B350" s="4"/>
      <c r="C350" s="4"/>
      <c r="D350" s="5" t="s">
        <v>650</v>
      </c>
      <c r="E350" s="22" t="s">
        <v>651</v>
      </c>
      <c r="F350" s="4"/>
      <c r="G350" s="29"/>
      <c r="H350" s="29"/>
    </row>
    <row r="351" spans="1:8" ht="72.5" x14ac:dyDescent="0.35">
      <c r="A351" s="3"/>
      <c r="B351" s="4"/>
      <c r="C351" s="4"/>
      <c r="D351" s="5" t="s">
        <v>652</v>
      </c>
      <c r="E351" s="81" t="s">
        <v>653</v>
      </c>
      <c r="F351" s="5"/>
      <c r="G351" s="29"/>
      <c r="H351" s="29"/>
    </row>
    <row r="352" spans="1:8" ht="72.5" x14ac:dyDescent="0.35">
      <c r="A352" s="3"/>
      <c r="B352" s="4"/>
      <c r="C352" s="4"/>
      <c r="D352" s="5" t="s">
        <v>654</v>
      </c>
      <c r="E352" s="81" t="s">
        <v>655</v>
      </c>
      <c r="F352" s="5"/>
      <c r="G352" s="29"/>
      <c r="H352" s="29"/>
    </row>
    <row r="353" spans="1:8" ht="87" x14ac:dyDescent="0.35">
      <c r="A353" s="3"/>
      <c r="B353" s="4"/>
      <c r="C353" s="4"/>
      <c r="D353" s="14" t="s">
        <v>641</v>
      </c>
      <c r="E353" s="84" t="s">
        <v>656</v>
      </c>
      <c r="F353" s="14"/>
      <c r="G353" s="29"/>
      <c r="H353" s="29"/>
    </row>
    <row r="354" spans="1:8" ht="116" x14ac:dyDescent="0.35">
      <c r="A354" s="3" t="s">
        <v>1291</v>
      </c>
      <c r="B354" s="4"/>
      <c r="C354" s="4" t="s">
        <v>657</v>
      </c>
      <c r="D354" s="5" t="s">
        <v>658</v>
      </c>
      <c r="E354" s="81" t="s">
        <v>659</v>
      </c>
      <c r="F354" s="5"/>
      <c r="G354" s="29"/>
      <c r="H354" s="29"/>
    </row>
    <row r="355" spans="1:8" ht="43.5" x14ac:dyDescent="0.35">
      <c r="A355" s="3"/>
      <c r="C355" s="4"/>
      <c r="D355" s="5" t="s">
        <v>660</v>
      </c>
      <c r="E355" s="81" t="s">
        <v>661</v>
      </c>
      <c r="F355" s="5"/>
      <c r="G355" s="29"/>
      <c r="H355" s="29"/>
    </row>
    <row r="356" spans="1:8" ht="29" x14ac:dyDescent="0.35">
      <c r="A356" s="3"/>
      <c r="B356" s="4"/>
      <c r="C356" s="4"/>
      <c r="D356" s="5" t="s">
        <v>662</v>
      </c>
      <c r="E356" s="81" t="s">
        <v>663</v>
      </c>
      <c r="F356" s="5"/>
      <c r="G356" s="29"/>
      <c r="H356" s="29"/>
    </row>
    <row r="357" spans="1:8" ht="46.5" x14ac:dyDescent="0.35">
      <c r="A357" s="3" t="s">
        <v>1292</v>
      </c>
      <c r="B357" s="4"/>
      <c r="C357" s="4" t="s">
        <v>664</v>
      </c>
      <c r="D357" s="5" t="s">
        <v>665</v>
      </c>
      <c r="E357" s="81" t="s">
        <v>666</v>
      </c>
      <c r="F357" s="5"/>
      <c r="G357" s="29"/>
      <c r="H357" s="29"/>
    </row>
    <row r="358" spans="1:8" x14ac:dyDescent="0.35">
      <c r="A358" s="3"/>
      <c r="B358" s="4"/>
      <c r="C358" s="4"/>
      <c r="D358" s="5" t="s">
        <v>667</v>
      </c>
      <c r="E358" s="81" t="s">
        <v>668</v>
      </c>
      <c r="F358" s="5"/>
      <c r="G358" s="29"/>
      <c r="H358" s="29"/>
    </row>
    <row r="359" spans="1:8" ht="29" x14ac:dyDescent="0.35">
      <c r="A359" s="3"/>
      <c r="B359" s="4"/>
      <c r="C359" s="4"/>
      <c r="D359" s="5" t="s">
        <v>669</v>
      </c>
      <c r="E359" s="81"/>
      <c r="F359" s="5"/>
      <c r="G359" s="13"/>
      <c r="H359" s="29"/>
    </row>
    <row r="360" spans="1:8" ht="43.5" x14ac:dyDescent="0.35">
      <c r="A360" s="3"/>
      <c r="B360" s="4"/>
      <c r="C360" s="4"/>
      <c r="D360" s="9" t="s">
        <v>670</v>
      </c>
      <c r="E360" s="81" t="s">
        <v>671</v>
      </c>
      <c r="F360" s="5"/>
      <c r="G360" s="13"/>
      <c r="H360" s="29"/>
    </row>
    <row r="361" spans="1:8" ht="44.25" customHeight="1" x14ac:dyDescent="0.35">
      <c r="A361" s="3" t="s">
        <v>672</v>
      </c>
      <c r="B361" s="431" t="s">
        <v>673</v>
      </c>
      <c r="C361" s="432"/>
      <c r="D361" s="432"/>
      <c r="E361" s="432"/>
      <c r="F361" s="432"/>
      <c r="G361" s="432"/>
      <c r="H361" s="433"/>
    </row>
    <row r="362" spans="1:8" ht="101.5" x14ac:dyDescent="0.35">
      <c r="A362" s="3" t="s">
        <v>1293</v>
      </c>
      <c r="B362" s="4"/>
      <c r="C362" s="4" t="s">
        <v>674</v>
      </c>
      <c r="D362" s="38" t="s">
        <v>675</v>
      </c>
      <c r="E362" s="90" t="s">
        <v>676</v>
      </c>
      <c r="F362" s="38"/>
      <c r="G362" s="14"/>
      <c r="H362" s="29"/>
    </row>
    <row r="363" spans="1:8" ht="43.5" x14ac:dyDescent="0.35">
      <c r="A363" s="3"/>
      <c r="B363" s="4"/>
      <c r="C363" s="4"/>
      <c r="D363" s="38" t="s">
        <v>677</v>
      </c>
      <c r="E363" s="90" t="s">
        <v>678</v>
      </c>
      <c r="F363" s="38"/>
      <c r="G363" s="14"/>
      <c r="H363" s="29"/>
    </row>
    <row r="364" spans="1:8" ht="87" x14ac:dyDescent="0.35">
      <c r="A364" s="3"/>
      <c r="B364" s="4"/>
      <c r="C364" s="4"/>
      <c r="D364" s="38" t="s">
        <v>679</v>
      </c>
      <c r="E364" s="90" t="s">
        <v>680</v>
      </c>
      <c r="F364" s="38"/>
      <c r="G364" s="14"/>
      <c r="H364" s="29"/>
    </row>
    <row r="365" spans="1:8" ht="31" x14ac:dyDescent="0.35">
      <c r="A365" s="3" t="s">
        <v>1294</v>
      </c>
      <c r="B365" s="4"/>
      <c r="C365" s="4" t="s">
        <v>681</v>
      </c>
      <c r="D365" s="5" t="s">
        <v>682</v>
      </c>
      <c r="E365" s="81" t="s">
        <v>683</v>
      </c>
      <c r="F365" s="5"/>
      <c r="G365" s="29"/>
      <c r="H365" s="29"/>
    </row>
    <row r="366" spans="1:8" ht="87" x14ac:dyDescent="0.35">
      <c r="A366" s="3"/>
      <c r="B366" s="4"/>
      <c r="C366" s="54"/>
      <c r="D366" s="5" t="s">
        <v>684</v>
      </c>
      <c r="E366" s="81" t="s">
        <v>685</v>
      </c>
      <c r="F366" s="5"/>
      <c r="G366" s="29"/>
      <c r="H366" s="29"/>
    </row>
    <row r="367" spans="1:8" ht="58" x14ac:dyDescent="0.35">
      <c r="A367" s="3"/>
      <c r="B367" s="4"/>
      <c r="D367" s="5" t="s">
        <v>686</v>
      </c>
      <c r="E367" s="81" t="s">
        <v>687</v>
      </c>
      <c r="F367" s="5"/>
      <c r="G367" s="29"/>
      <c r="H367" s="29"/>
    </row>
    <row r="368" spans="1:8" ht="58" x14ac:dyDescent="0.35">
      <c r="A368" s="3"/>
      <c r="B368" s="5"/>
      <c r="C368" s="5"/>
      <c r="D368" s="5" t="s">
        <v>688</v>
      </c>
      <c r="E368" s="81" t="s">
        <v>689</v>
      </c>
      <c r="F368" s="5"/>
      <c r="G368" s="29"/>
      <c r="H368" s="29"/>
    </row>
    <row r="369" spans="1:8" ht="43.5" x14ac:dyDescent="0.35">
      <c r="A369" s="3"/>
      <c r="B369" s="4"/>
      <c r="C369" s="4"/>
      <c r="D369" s="5" t="s">
        <v>690</v>
      </c>
      <c r="E369" s="81" t="s">
        <v>691</v>
      </c>
      <c r="F369" s="5"/>
      <c r="G369" s="29"/>
      <c r="H369" s="29"/>
    </row>
    <row r="370" spans="1:8" ht="43.5" x14ac:dyDescent="0.35">
      <c r="A370" s="3"/>
      <c r="B370" s="4"/>
      <c r="C370" s="4"/>
      <c r="D370" s="5" t="s">
        <v>692</v>
      </c>
      <c r="E370" s="81" t="s">
        <v>693</v>
      </c>
      <c r="F370" s="5"/>
      <c r="G370" s="29"/>
      <c r="H370" s="29"/>
    </row>
    <row r="371" spans="1:8" ht="43.5" x14ac:dyDescent="0.35">
      <c r="A371" s="3"/>
      <c r="C371" s="4"/>
      <c r="D371" s="5" t="s">
        <v>694</v>
      </c>
      <c r="E371" s="81" t="s">
        <v>695</v>
      </c>
      <c r="F371" s="5"/>
      <c r="G371" s="29"/>
      <c r="H371" s="29"/>
    </row>
    <row r="372" spans="1:8" ht="73.5" customHeight="1" x14ac:dyDescent="0.35">
      <c r="A372" s="3"/>
      <c r="B372" s="4"/>
      <c r="C372" s="4"/>
      <c r="D372" s="38" t="s">
        <v>696</v>
      </c>
      <c r="E372" s="90" t="s">
        <v>697</v>
      </c>
      <c r="F372" s="38"/>
      <c r="G372" s="29"/>
      <c r="H372" s="29"/>
    </row>
    <row r="373" spans="1:8" ht="47.25" customHeight="1" x14ac:dyDescent="0.35">
      <c r="A373" s="3" t="s">
        <v>698</v>
      </c>
      <c r="B373" s="415" t="s">
        <v>699</v>
      </c>
      <c r="C373" s="416"/>
      <c r="D373" s="416"/>
      <c r="E373" s="416"/>
      <c r="F373" s="416"/>
      <c r="G373" s="416"/>
      <c r="H373" s="417"/>
    </row>
    <row r="374" spans="1:8" ht="72.5" x14ac:dyDescent="0.35">
      <c r="A374" s="3" t="s">
        <v>1295</v>
      </c>
      <c r="B374" s="52"/>
      <c r="C374" s="4" t="s">
        <v>700</v>
      </c>
      <c r="D374" s="5" t="s">
        <v>701</v>
      </c>
      <c r="E374" s="81" t="s">
        <v>702</v>
      </c>
      <c r="F374" s="5"/>
      <c r="G374" s="29"/>
      <c r="H374" s="29"/>
    </row>
    <row r="375" spans="1:8" ht="43.5" x14ac:dyDescent="0.35">
      <c r="A375" s="3"/>
      <c r="B375" s="52"/>
      <c r="C375" s="4"/>
      <c r="D375" s="5" t="s">
        <v>703</v>
      </c>
      <c r="E375" s="81" t="s">
        <v>704</v>
      </c>
      <c r="F375" s="5"/>
      <c r="G375" s="29"/>
      <c r="H375" s="29"/>
    </row>
    <row r="376" spans="1:8" ht="43.5" x14ac:dyDescent="0.35">
      <c r="A376" s="3"/>
      <c r="B376" s="52"/>
      <c r="C376" s="4"/>
      <c r="D376" s="5" t="s">
        <v>705</v>
      </c>
      <c r="E376" s="81" t="s">
        <v>706</v>
      </c>
      <c r="F376" s="5"/>
      <c r="G376" s="29"/>
      <c r="H376" s="29"/>
    </row>
    <row r="377" spans="1:8" ht="43.5" x14ac:dyDescent="0.35">
      <c r="A377" s="3" t="s">
        <v>1296</v>
      </c>
      <c r="B377" s="52"/>
      <c r="C377" s="4" t="s">
        <v>707</v>
      </c>
      <c r="D377" s="10" t="s">
        <v>708</v>
      </c>
      <c r="E377" s="92" t="s">
        <v>709</v>
      </c>
      <c r="F377" s="10"/>
      <c r="G377" s="29"/>
      <c r="H377" s="29"/>
    </row>
    <row r="378" spans="1:8" ht="101.5" x14ac:dyDescent="0.35">
      <c r="A378" s="3"/>
      <c r="B378" s="52"/>
      <c r="C378" s="4"/>
      <c r="D378" s="10" t="s">
        <v>710</v>
      </c>
      <c r="E378" s="92" t="s">
        <v>711</v>
      </c>
      <c r="F378" s="10"/>
      <c r="G378" s="33"/>
      <c r="H378" s="29"/>
    </row>
    <row r="379" spans="1:8" ht="29" x14ac:dyDescent="0.35">
      <c r="A379" s="3"/>
      <c r="B379" s="52"/>
      <c r="C379" s="4"/>
      <c r="D379" s="26" t="s">
        <v>712</v>
      </c>
      <c r="E379" s="67" t="s">
        <v>713</v>
      </c>
      <c r="F379" s="26"/>
      <c r="G379" s="29"/>
      <c r="H379" s="29"/>
    </row>
    <row r="380" spans="1:8" ht="43.5" x14ac:dyDescent="0.35">
      <c r="A380" s="3"/>
      <c r="B380" s="52"/>
      <c r="C380" s="4"/>
      <c r="D380" s="26" t="s">
        <v>714</v>
      </c>
      <c r="E380" s="67" t="s">
        <v>715</v>
      </c>
      <c r="F380" s="26"/>
      <c r="G380" s="29"/>
      <c r="H380" s="29"/>
    </row>
    <row r="381" spans="1:8" ht="72.5" x14ac:dyDescent="0.35">
      <c r="A381" s="3"/>
      <c r="B381" s="52"/>
      <c r="C381" s="4"/>
      <c r="D381" s="26" t="s">
        <v>716</v>
      </c>
      <c r="E381" s="67" t="s">
        <v>717</v>
      </c>
      <c r="F381" s="26"/>
      <c r="G381" s="29"/>
      <c r="H381" s="29"/>
    </row>
    <row r="382" spans="1:8" x14ac:dyDescent="0.35">
      <c r="A382" s="3"/>
      <c r="B382" s="52"/>
      <c r="C382" s="4"/>
      <c r="D382" s="26" t="s">
        <v>718</v>
      </c>
      <c r="E382" s="67" t="s">
        <v>719</v>
      </c>
      <c r="F382" s="26"/>
      <c r="G382" s="29"/>
      <c r="H382" s="29"/>
    </row>
    <row r="383" spans="1:8" ht="29" x14ac:dyDescent="0.35">
      <c r="A383" s="3"/>
      <c r="B383" s="52"/>
      <c r="C383" s="4"/>
      <c r="D383" s="32" t="s">
        <v>720</v>
      </c>
      <c r="E383" s="67" t="s">
        <v>721</v>
      </c>
      <c r="F383" s="26"/>
      <c r="G383" s="29"/>
      <c r="H383" s="29"/>
    </row>
    <row r="384" spans="1:8" ht="29" x14ac:dyDescent="0.35">
      <c r="A384" s="3"/>
      <c r="B384" s="52"/>
      <c r="C384" s="4"/>
      <c r="D384" s="26" t="s">
        <v>722</v>
      </c>
      <c r="E384" s="67" t="s">
        <v>723</v>
      </c>
      <c r="F384" s="26"/>
      <c r="G384" s="29"/>
      <c r="H384" s="29"/>
    </row>
    <row r="385" spans="1:8" ht="29" x14ac:dyDescent="0.35">
      <c r="A385" s="3"/>
      <c r="B385" s="52"/>
      <c r="C385" s="4"/>
      <c r="D385" s="32" t="s">
        <v>724</v>
      </c>
      <c r="E385" s="67" t="s">
        <v>725</v>
      </c>
      <c r="F385" s="26"/>
      <c r="G385" s="29"/>
      <c r="H385" s="29"/>
    </row>
    <row r="386" spans="1:8" ht="72.5" x14ac:dyDescent="0.35">
      <c r="A386" s="3"/>
      <c r="B386" s="52"/>
      <c r="C386" s="4"/>
      <c r="D386" s="20" t="s">
        <v>726</v>
      </c>
      <c r="E386" s="76" t="s">
        <v>727</v>
      </c>
      <c r="F386" s="20"/>
      <c r="G386" s="108"/>
      <c r="H386" s="29"/>
    </row>
    <row r="387" spans="1:8" ht="29" x14ac:dyDescent="0.35">
      <c r="A387" s="3"/>
      <c r="B387" s="52"/>
      <c r="C387" s="4"/>
      <c r="D387" s="20" t="s">
        <v>728</v>
      </c>
      <c r="E387" s="76" t="s">
        <v>729</v>
      </c>
      <c r="F387" s="20"/>
      <c r="G387" s="108"/>
      <c r="H387" s="29"/>
    </row>
    <row r="388" spans="1:8" ht="29" x14ac:dyDescent="0.35">
      <c r="A388" s="3"/>
      <c r="B388" s="52"/>
      <c r="C388" s="4"/>
      <c r="D388" s="20" t="s">
        <v>730</v>
      </c>
      <c r="E388" s="76"/>
      <c r="F388" s="20"/>
      <c r="G388" s="108"/>
      <c r="H388" s="29"/>
    </row>
    <row r="389" spans="1:8" ht="72.5" x14ac:dyDescent="0.35">
      <c r="A389" s="3"/>
      <c r="B389" s="52"/>
      <c r="C389" s="4"/>
      <c r="D389" s="20" t="s">
        <v>731</v>
      </c>
      <c r="E389" s="76" t="s">
        <v>732</v>
      </c>
      <c r="F389" s="20"/>
      <c r="G389" s="108"/>
      <c r="H389" s="29"/>
    </row>
    <row r="390" spans="1:8" ht="29" x14ac:dyDescent="0.35">
      <c r="A390" s="3"/>
      <c r="B390" s="52"/>
      <c r="C390" s="4"/>
      <c r="D390" s="20" t="s">
        <v>733</v>
      </c>
      <c r="E390" s="76" t="s">
        <v>734</v>
      </c>
      <c r="F390" s="20"/>
      <c r="G390" s="108"/>
      <c r="H390" s="29"/>
    </row>
    <row r="391" spans="1:8" x14ac:dyDescent="0.35">
      <c r="A391" s="3"/>
      <c r="B391" s="52"/>
      <c r="C391" s="4"/>
      <c r="D391" s="20" t="s">
        <v>735</v>
      </c>
      <c r="E391" s="76" t="s">
        <v>736</v>
      </c>
      <c r="F391" s="20"/>
      <c r="G391" s="108"/>
      <c r="H391" s="29"/>
    </row>
    <row r="392" spans="1:8" ht="87" x14ac:dyDescent="0.35">
      <c r="A392" s="3" t="s">
        <v>1297</v>
      </c>
      <c r="B392" s="52"/>
      <c r="C392" s="4" t="s">
        <v>737</v>
      </c>
      <c r="D392" s="19" t="s">
        <v>738</v>
      </c>
      <c r="E392" s="67" t="s">
        <v>739</v>
      </c>
      <c r="F392" s="26"/>
      <c r="G392" s="29"/>
      <c r="H392" s="29"/>
    </row>
    <row r="393" spans="1:8" ht="29" x14ac:dyDescent="0.35">
      <c r="A393" s="3"/>
      <c r="B393" s="52"/>
      <c r="C393" s="4"/>
      <c r="D393" s="26" t="s">
        <v>740</v>
      </c>
      <c r="E393" s="67" t="s">
        <v>741</v>
      </c>
      <c r="F393" s="26"/>
      <c r="G393" s="29"/>
      <c r="H393" s="29"/>
    </row>
    <row r="394" spans="1:8" ht="43.5" x14ac:dyDescent="0.35">
      <c r="A394" s="3"/>
      <c r="B394" s="52"/>
      <c r="C394" s="4"/>
      <c r="D394" s="26" t="s">
        <v>742</v>
      </c>
      <c r="E394" s="84" t="s">
        <v>743</v>
      </c>
      <c r="F394" s="14"/>
      <c r="G394" s="14"/>
      <c r="H394" s="29"/>
    </row>
    <row r="395" spans="1:8" x14ac:dyDescent="0.35">
      <c r="A395" s="3"/>
      <c r="B395" s="52"/>
      <c r="C395" s="4"/>
      <c r="D395" s="26" t="s">
        <v>744</v>
      </c>
      <c r="E395" s="84" t="s">
        <v>745</v>
      </c>
      <c r="F395" s="14"/>
      <c r="G395" s="29"/>
      <c r="H395" s="29"/>
    </row>
    <row r="396" spans="1:8" ht="31" x14ac:dyDescent="0.35">
      <c r="A396" s="3"/>
      <c r="B396" s="52"/>
      <c r="C396" s="4"/>
      <c r="D396" s="4" t="s">
        <v>746</v>
      </c>
      <c r="E396" s="87" t="s">
        <v>747</v>
      </c>
      <c r="F396" s="29"/>
      <c r="G396" s="29"/>
      <c r="H396" s="29"/>
    </row>
    <row r="397" spans="1:8" ht="33.75" customHeight="1" x14ac:dyDescent="0.35">
      <c r="A397" s="3" t="s">
        <v>748</v>
      </c>
      <c r="B397" s="415" t="s">
        <v>749</v>
      </c>
      <c r="C397" s="416"/>
      <c r="D397" s="416"/>
      <c r="E397" s="416"/>
      <c r="F397" s="416"/>
      <c r="G397" s="416"/>
      <c r="H397" s="417"/>
    </row>
    <row r="398" spans="1:8" ht="58" x14ac:dyDescent="0.35">
      <c r="A398" s="3" t="s">
        <v>1298</v>
      </c>
      <c r="B398" s="52"/>
      <c r="C398" s="4" t="s">
        <v>750</v>
      </c>
      <c r="D398" s="26" t="s">
        <v>751</v>
      </c>
      <c r="E398" s="30" t="s">
        <v>752</v>
      </c>
      <c r="F398" s="19"/>
      <c r="G398" s="29"/>
      <c r="H398" s="29"/>
    </row>
    <row r="399" spans="1:8" ht="48" customHeight="1" x14ac:dyDescent="0.35">
      <c r="A399" s="3"/>
      <c r="B399" s="52"/>
      <c r="C399" s="4"/>
      <c r="D399" s="26" t="s">
        <v>753</v>
      </c>
      <c r="E399" s="81" t="s">
        <v>754</v>
      </c>
      <c r="F399" s="5"/>
      <c r="G399" s="29"/>
      <c r="H399" s="29"/>
    </row>
    <row r="400" spans="1:8" ht="48" customHeight="1" x14ac:dyDescent="0.35">
      <c r="A400" s="3"/>
      <c r="B400" s="52"/>
      <c r="C400" s="4"/>
      <c r="D400" s="20" t="s">
        <v>755</v>
      </c>
      <c r="E400" s="76" t="s">
        <v>756</v>
      </c>
      <c r="F400" s="20"/>
      <c r="G400" s="29"/>
      <c r="H400" s="29"/>
    </row>
    <row r="401" spans="1:8" ht="58" x14ac:dyDescent="0.35">
      <c r="A401" s="3"/>
      <c r="B401" s="52"/>
      <c r="C401" s="4"/>
      <c r="D401" s="14" t="s">
        <v>757</v>
      </c>
      <c r="E401" s="67" t="s">
        <v>758</v>
      </c>
      <c r="F401" s="26"/>
      <c r="G401" s="29"/>
      <c r="H401" s="29"/>
    </row>
    <row r="402" spans="1:8" ht="31" x14ac:dyDescent="0.35">
      <c r="A402" s="3" t="s">
        <v>1300</v>
      </c>
      <c r="B402" s="52"/>
      <c r="C402" s="4" t="s">
        <v>759</v>
      </c>
      <c r="D402" s="26" t="s">
        <v>760</v>
      </c>
      <c r="E402" s="21" t="s">
        <v>761</v>
      </c>
      <c r="F402" s="24"/>
      <c r="G402" s="29"/>
      <c r="H402" s="29"/>
    </row>
    <row r="403" spans="1:8" ht="130.5" x14ac:dyDescent="0.35">
      <c r="A403" s="3"/>
      <c r="B403" s="52"/>
      <c r="C403" s="4"/>
      <c r="D403" s="26" t="s">
        <v>762</v>
      </c>
      <c r="E403" s="21" t="s">
        <v>1221</v>
      </c>
      <c r="F403" s="24"/>
      <c r="G403" s="29"/>
      <c r="H403" s="29"/>
    </row>
    <row r="404" spans="1:8" ht="58" x14ac:dyDescent="0.35">
      <c r="A404" s="3"/>
      <c r="B404" s="23"/>
      <c r="C404" s="49"/>
      <c r="D404" s="24" t="s">
        <v>763</v>
      </c>
      <c r="E404" s="131" t="s">
        <v>1219</v>
      </c>
      <c r="F404" s="47"/>
      <c r="G404" s="106"/>
      <c r="H404" s="106"/>
    </row>
    <row r="405" spans="1:8" ht="72.5" x14ac:dyDescent="0.35">
      <c r="A405" s="3"/>
      <c r="B405" s="23"/>
      <c r="C405" s="49"/>
      <c r="D405" s="24" t="s">
        <v>764</v>
      </c>
      <c r="E405" s="21" t="s">
        <v>1220</v>
      </c>
      <c r="F405" s="24"/>
      <c r="G405" s="106"/>
      <c r="H405" s="106"/>
    </row>
    <row r="406" spans="1:8" ht="54.75" customHeight="1" x14ac:dyDescent="0.35">
      <c r="A406" s="3" t="s">
        <v>1299</v>
      </c>
      <c r="B406" s="23"/>
      <c r="C406" s="123" t="s">
        <v>765</v>
      </c>
      <c r="D406" s="24" t="s">
        <v>766</v>
      </c>
      <c r="E406" s="132" t="s">
        <v>767</v>
      </c>
      <c r="F406" s="123"/>
      <c r="G406" s="106"/>
      <c r="H406" s="106"/>
    </row>
    <row r="407" spans="1:8" ht="116" x14ac:dyDescent="0.35">
      <c r="A407" s="3"/>
      <c r="B407" s="23"/>
      <c r="C407" s="49"/>
      <c r="D407" s="24" t="s">
        <v>768</v>
      </c>
      <c r="E407" s="88" t="s">
        <v>769</v>
      </c>
      <c r="F407" s="31"/>
      <c r="G407" s="106"/>
      <c r="H407" s="106"/>
    </row>
    <row r="408" spans="1:8" ht="46.5" x14ac:dyDescent="0.35">
      <c r="A408" s="3" t="s">
        <v>1301</v>
      </c>
      <c r="B408" s="23"/>
      <c r="C408" s="49" t="s">
        <v>770</v>
      </c>
      <c r="D408" s="24" t="s">
        <v>771</v>
      </c>
      <c r="E408" s="21" t="s">
        <v>772</v>
      </c>
      <c r="F408" s="24"/>
      <c r="G408" s="31" t="s">
        <v>773</v>
      </c>
      <c r="H408" s="106"/>
    </row>
    <row r="409" spans="1:8" ht="58" x14ac:dyDescent="0.35">
      <c r="A409" s="3"/>
      <c r="B409" s="23"/>
      <c r="C409" s="49"/>
      <c r="D409" s="24" t="s">
        <v>774</v>
      </c>
      <c r="E409" s="21" t="s">
        <v>775</v>
      </c>
      <c r="F409" s="24"/>
      <c r="G409" s="106"/>
      <c r="H409" s="106"/>
    </row>
    <row r="410" spans="1:8" ht="58" x14ac:dyDescent="0.35">
      <c r="A410" s="3"/>
      <c r="B410" s="23"/>
      <c r="C410" s="49"/>
      <c r="D410" s="31" t="s">
        <v>776</v>
      </c>
      <c r="E410" s="88" t="s">
        <v>777</v>
      </c>
      <c r="F410" s="31"/>
      <c r="G410" s="106"/>
      <c r="H410" s="106"/>
    </row>
    <row r="411" spans="1:8" ht="47.25" customHeight="1" x14ac:dyDescent="0.35">
      <c r="A411" s="3" t="s">
        <v>778</v>
      </c>
      <c r="B411" s="428" t="s">
        <v>779</v>
      </c>
      <c r="C411" s="429"/>
      <c r="D411" s="429"/>
      <c r="E411" s="429"/>
      <c r="F411" s="429"/>
      <c r="G411" s="429"/>
      <c r="H411" s="430"/>
    </row>
    <row r="412" spans="1:8" ht="58" x14ac:dyDescent="0.35">
      <c r="A412" s="3" t="s">
        <v>1302</v>
      </c>
      <c r="B412" s="23"/>
      <c r="C412" s="49" t="s">
        <v>780</v>
      </c>
      <c r="D412" s="24" t="s">
        <v>781</v>
      </c>
      <c r="E412" s="88" t="s">
        <v>782</v>
      </c>
      <c r="F412" s="31"/>
      <c r="G412" s="106"/>
      <c r="H412" s="106"/>
    </row>
    <row r="413" spans="1:8" ht="43.5" x14ac:dyDescent="0.35">
      <c r="A413" s="3"/>
      <c r="B413" s="52"/>
      <c r="C413" s="4"/>
      <c r="D413" s="26" t="s">
        <v>783</v>
      </c>
      <c r="E413" s="84" t="s">
        <v>784</v>
      </c>
      <c r="F413" s="14"/>
      <c r="G413" s="29"/>
      <c r="H413" s="29"/>
    </row>
    <row r="414" spans="1:8" ht="33.75" customHeight="1" x14ac:dyDescent="0.35">
      <c r="A414" s="55" t="s">
        <v>785</v>
      </c>
      <c r="B414" s="434" t="s">
        <v>786</v>
      </c>
      <c r="C414" s="435"/>
      <c r="D414" s="435"/>
      <c r="E414" s="435"/>
      <c r="F414" s="435"/>
      <c r="G414" s="435"/>
      <c r="H414" s="436"/>
    </row>
    <row r="415" spans="1:8" ht="43.5" x14ac:dyDescent="0.35">
      <c r="A415" s="55" t="s">
        <v>1303</v>
      </c>
      <c r="B415" s="56"/>
      <c r="C415" s="57" t="s">
        <v>787</v>
      </c>
      <c r="D415" s="34" t="s">
        <v>788</v>
      </c>
      <c r="E415" s="30" t="s">
        <v>789</v>
      </c>
      <c r="F415" s="19"/>
      <c r="G415" s="103"/>
      <c r="H415" s="29"/>
    </row>
    <row r="416" spans="1:8" ht="43.5" x14ac:dyDescent="0.35">
      <c r="A416" s="3"/>
      <c r="B416" s="52"/>
      <c r="C416" s="57"/>
      <c r="D416" s="34" t="s">
        <v>790</v>
      </c>
      <c r="E416" s="30" t="s">
        <v>791</v>
      </c>
      <c r="F416" s="19"/>
      <c r="G416" s="13"/>
      <c r="H416" s="29"/>
    </row>
    <row r="417" spans="1:8" ht="58" x14ac:dyDescent="0.35">
      <c r="A417" s="3"/>
      <c r="B417" s="52"/>
      <c r="C417" s="57"/>
      <c r="D417" s="27" t="s">
        <v>792</v>
      </c>
      <c r="E417" s="30" t="s">
        <v>793</v>
      </c>
      <c r="F417" s="19"/>
      <c r="G417" s="13"/>
      <c r="H417" s="29"/>
    </row>
    <row r="418" spans="1:8" ht="43.5" x14ac:dyDescent="0.35">
      <c r="A418" s="3"/>
      <c r="B418" s="52"/>
      <c r="C418" s="57"/>
      <c r="D418" s="19" t="s">
        <v>794</v>
      </c>
      <c r="E418" s="30" t="s">
        <v>795</v>
      </c>
      <c r="F418" s="19"/>
      <c r="G418" s="13"/>
      <c r="H418" s="29"/>
    </row>
    <row r="419" spans="1:8" ht="58" x14ac:dyDescent="0.35">
      <c r="A419" s="3"/>
      <c r="B419" s="52"/>
      <c r="C419" s="57"/>
      <c r="D419" s="19" t="s">
        <v>796</v>
      </c>
      <c r="E419" s="99" t="s">
        <v>797</v>
      </c>
      <c r="F419" s="19"/>
      <c r="G419" s="13"/>
      <c r="H419" s="29"/>
    </row>
    <row r="420" spans="1:8" ht="130.5" x14ac:dyDescent="0.35">
      <c r="A420" s="3"/>
      <c r="B420" s="52"/>
      <c r="C420" s="57"/>
      <c r="D420" s="19" t="s">
        <v>798</v>
      </c>
      <c r="E420" s="30" t="s">
        <v>799</v>
      </c>
      <c r="F420" s="19"/>
      <c r="G420" s="13"/>
      <c r="H420" s="29"/>
    </row>
    <row r="421" spans="1:8" ht="58" x14ac:dyDescent="0.35">
      <c r="A421" s="3" t="s">
        <v>1304</v>
      </c>
      <c r="B421" s="52"/>
      <c r="C421" s="57" t="s">
        <v>800</v>
      </c>
      <c r="D421" s="19" t="s">
        <v>801</v>
      </c>
      <c r="E421" s="30" t="s">
        <v>802</v>
      </c>
      <c r="F421" s="19"/>
      <c r="G421" s="29"/>
      <c r="H421" s="29"/>
    </row>
    <row r="422" spans="1:8" ht="58" x14ac:dyDescent="0.35">
      <c r="A422" s="3"/>
      <c r="B422" s="52"/>
      <c r="C422" s="57"/>
      <c r="D422" s="19" t="s">
        <v>803</v>
      </c>
      <c r="E422" s="30" t="s">
        <v>804</v>
      </c>
      <c r="F422" s="19"/>
      <c r="G422" s="29"/>
      <c r="H422" s="29"/>
    </row>
    <row r="423" spans="1:8" ht="101.5" x14ac:dyDescent="0.35">
      <c r="A423" s="3"/>
      <c r="B423" s="52"/>
      <c r="C423" s="57"/>
      <c r="D423" s="19" t="s">
        <v>805</v>
      </c>
      <c r="E423" s="30" t="s">
        <v>806</v>
      </c>
      <c r="F423" s="19"/>
      <c r="G423" s="29"/>
      <c r="H423" s="29"/>
    </row>
    <row r="424" spans="1:8" ht="72.5" x14ac:dyDescent="0.35">
      <c r="A424" s="3"/>
      <c r="B424" s="52"/>
      <c r="C424" s="57"/>
      <c r="D424" s="19" t="s">
        <v>807</v>
      </c>
      <c r="E424" s="30" t="s">
        <v>808</v>
      </c>
      <c r="F424" s="19"/>
      <c r="G424" s="29"/>
      <c r="H424" s="29"/>
    </row>
    <row r="425" spans="1:8" ht="72.5" x14ac:dyDescent="0.35">
      <c r="A425" s="3"/>
      <c r="B425" s="52"/>
      <c r="C425" s="58"/>
      <c r="D425" s="46" t="s">
        <v>809</v>
      </c>
      <c r="E425" s="99" t="s">
        <v>810</v>
      </c>
      <c r="F425" s="19"/>
      <c r="G425" s="29"/>
      <c r="H425" s="29"/>
    </row>
    <row r="426" spans="1:8" ht="72.5" x14ac:dyDescent="0.35">
      <c r="A426" s="3" t="s">
        <v>1305</v>
      </c>
      <c r="B426" s="52"/>
      <c r="C426" s="59" t="s">
        <v>811</v>
      </c>
      <c r="D426" s="14" t="s">
        <v>812</v>
      </c>
      <c r="E426" s="84" t="s">
        <v>813</v>
      </c>
      <c r="F426" s="14"/>
      <c r="G426" s="29"/>
      <c r="H426" s="29"/>
    </row>
    <row r="427" spans="1:8" x14ac:dyDescent="0.35">
      <c r="A427" s="3"/>
      <c r="B427" s="52"/>
      <c r="C427" s="60"/>
      <c r="D427" s="14" t="s">
        <v>814</v>
      </c>
      <c r="E427" s="84" t="s">
        <v>815</v>
      </c>
      <c r="F427" s="14"/>
      <c r="G427" s="29"/>
      <c r="H427" s="29"/>
    </row>
    <row r="428" spans="1:8" ht="58" x14ac:dyDescent="0.35">
      <c r="A428" s="3"/>
      <c r="B428" s="52"/>
      <c r="C428" s="57"/>
      <c r="D428" s="19" t="s">
        <v>816</v>
      </c>
      <c r="E428" s="30" t="s">
        <v>817</v>
      </c>
      <c r="F428" s="19"/>
      <c r="G428" s="29"/>
      <c r="H428" s="29"/>
    </row>
    <row r="429" spans="1:8" ht="43.5" x14ac:dyDescent="0.35">
      <c r="A429" s="3" t="s">
        <v>1306</v>
      </c>
      <c r="B429" s="52"/>
      <c r="C429" s="57" t="s">
        <v>818</v>
      </c>
      <c r="D429" s="19" t="s">
        <v>819</v>
      </c>
      <c r="E429" s="30" t="s">
        <v>820</v>
      </c>
      <c r="F429" s="19"/>
      <c r="G429" s="29"/>
      <c r="H429" s="29"/>
    </row>
    <row r="430" spans="1:8" ht="72.5" x14ac:dyDescent="0.35">
      <c r="A430" s="3"/>
      <c r="B430" s="52"/>
      <c r="C430" s="57"/>
      <c r="D430" s="19" t="s">
        <v>821</v>
      </c>
      <c r="E430" s="30" t="s">
        <v>822</v>
      </c>
      <c r="F430" s="19"/>
      <c r="G430" s="29"/>
      <c r="H430" s="29"/>
    </row>
    <row r="431" spans="1:8" ht="58" x14ac:dyDescent="0.35">
      <c r="A431" s="3"/>
      <c r="B431" s="52"/>
      <c r="C431" s="57"/>
      <c r="D431" s="19" t="s">
        <v>823</v>
      </c>
      <c r="E431" s="30" t="s">
        <v>824</v>
      </c>
      <c r="F431" s="19"/>
      <c r="G431" s="29"/>
      <c r="H431" s="29"/>
    </row>
    <row r="432" spans="1:8" ht="87" x14ac:dyDescent="0.35">
      <c r="A432" s="3"/>
      <c r="B432" s="52"/>
      <c r="C432" s="57"/>
      <c r="D432" s="19" t="s">
        <v>825</v>
      </c>
      <c r="E432" s="30" t="s">
        <v>826</v>
      </c>
      <c r="F432" s="19"/>
      <c r="G432" s="29"/>
      <c r="H432" s="29"/>
    </row>
    <row r="433" spans="1:8" ht="43.5" x14ac:dyDescent="0.35">
      <c r="A433" s="3"/>
      <c r="B433" s="52"/>
      <c r="C433" s="57"/>
      <c r="D433" s="61" t="s">
        <v>827</v>
      </c>
      <c r="E433" s="30" t="s">
        <v>828</v>
      </c>
      <c r="F433" s="19"/>
      <c r="G433" s="29"/>
      <c r="H433" s="29"/>
    </row>
    <row r="434" spans="1:8" ht="29" x14ac:dyDescent="0.35">
      <c r="A434" s="3"/>
      <c r="B434" s="52"/>
      <c r="C434" s="57"/>
      <c r="D434" s="19" t="s">
        <v>829</v>
      </c>
      <c r="E434" s="30" t="s">
        <v>830</v>
      </c>
      <c r="F434" s="19"/>
      <c r="G434" s="29"/>
      <c r="H434" s="29"/>
    </row>
    <row r="435" spans="1:8" ht="58" x14ac:dyDescent="0.35">
      <c r="A435" s="3"/>
      <c r="B435" s="52"/>
      <c r="C435" s="57"/>
      <c r="D435" s="19" t="s">
        <v>831</v>
      </c>
      <c r="E435" s="30" t="s">
        <v>832</v>
      </c>
      <c r="F435" s="19"/>
      <c r="G435" s="29"/>
      <c r="H435" s="29"/>
    </row>
    <row r="436" spans="1:8" ht="29" x14ac:dyDescent="0.35">
      <c r="A436" s="3" t="s">
        <v>1307</v>
      </c>
      <c r="B436" s="52"/>
      <c r="C436" s="57" t="s">
        <v>833</v>
      </c>
      <c r="D436" s="61" t="s">
        <v>834</v>
      </c>
      <c r="E436" s="30" t="s">
        <v>835</v>
      </c>
      <c r="F436" s="19"/>
      <c r="G436" s="29"/>
      <c r="H436" s="29"/>
    </row>
    <row r="437" spans="1:8" ht="43.5" x14ac:dyDescent="0.35">
      <c r="A437" s="3"/>
      <c r="B437" s="52"/>
      <c r="C437" s="57"/>
      <c r="D437" s="19" t="s">
        <v>836</v>
      </c>
      <c r="E437" s="30" t="s">
        <v>837</v>
      </c>
      <c r="F437" s="19"/>
      <c r="G437" s="29"/>
      <c r="H437" s="29"/>
    </row>
    <row r="438" spans="1:8" ht="43.5" x14ac:dyDescent="0.35">
      <c r="A438" s="3"/>
      <c r="B438" s="52"/>
      <c r="C438" s="57"/>
      <c r="D438" s="19" t="s">
        <v>838</v>
      </c>
      <c r="E438" s="30" t="s">
        <v>839</v>
      </c>
      <c r="F438" s="19"/>
      <c r="G438" s="29"/>
      <c r="H438" s="29"/>
    </row>
    <row r="439" spans="1:8" ht="159.5" x14ac:dyDescent="0.35">
      <c r="A439" s="3"/>
      <c r="B439" s="52"/>
      <c r="C439" s="57"/>
      <c r="D439" s="19" t="s">
        <v>840</v>
      </c>
      <c r="E439" s="30" t="s">
        <v>841</v>
      </c>
      <c r="F439" s="19"/>
      <c r="G439" s="29"/>
      <c r="H439" s="29"/>
    </row>
    <row r="440" spans="1:8" ht="58" x14ac:dyDescent="0.35">
      <c r="A440" s="3"/>
      <c r="B440" s="52"/>
      <c r="C440" s="62" t="s">
        <v>842</v>
      </c>
      <c r="D440" s="14" t="s">
        <v>843</v>
      </c>
      <c r="E440" s="30" t="s">
        <v>844</v>
      </c>
      <c r="F440" s="19"/>
      <c r="G440" s="29"/>
      <c r="H440" s="29"/>
    </row>
    <row r="441" spans="1:8" ht="33.75" customHeight="1" x14ac:dyDescent="0.35">
      <c r="A441" s="55" t="s">
        <v>845</v>
      </c>
      <c r="B441" s="432" t="s">
        <v>846</v>
      </c>
      <c r="C441" s="432"/>
      <c r="D441" s="432"/>
      <c r="E441" s="432"/>
      <c r="F441" s="432"/>
      <c r="G441" s="432"/>
      <c r="H441" s="433"/>
    </row>
    <row r="442" spans="1:8" ht="90" customHeight="1" x14ac:dyDescent="0.35">
      <c r="A442" s="55" t="s">
        <v>1308</v>
      </c>
      <c r="B442" s="122"/>
      <c r="C442" s="123" t="s">
        <v>847</v>
      </c>
      <c r="D442" s="32" t="s">
        <v>848</v>
      </c>
      <c r="E442" s="119" t="s">
        <v>849</v>
      </c>
      <c r="F442" s="37"/>
      <c r="G442" s="124"/>
      <c r="H442" s="125" t="s">
        <v>90</v>
      </c>
    </row>
    <row r="443" spans="1:8" ht="87" x14ac:dyDescent="0.35">
      <c r="A443" s="55"/>
      <c r="B443" s="122"/>
      <c r="C443" s="123"/>
      <c r="D443" s="37" t="s">
        <v>850</v>
      </c>
      <c r="E443" s="119" t="s">
        <v>851</v>
      </c>
      <c r="F443" s="37"/>
      <c r="G443" s="126"/>
      <c r="H443" s="106"/>
    </row>
    <row r="444" spans="1:8" ht="87" x14ac:dyDescent="0.35">
      <c r="A444" s="55"/>
      <c r="B444" s="122"/>
      <c r="C444" s="123"/>
      <c r="D444" s="37" t="s">
        <v>852</v>
      </c>
      <c r="E444" s="119" t="s">
        <v>853</v>
      </c>
      <c r="F444" s="37"/>
      <c r="G444" s="126"/>
      <c r="H444" s="106"/>
    </row>
    <row r="445" spans="1:8" ht="58" x14ac:dyDescent="0.35">
      <c r="A445" s="55"/>
      <c r="B445" s="122"/>
      <c r="C445" s="123"/>
      <c r="D445" s="37" t="s">
        <v>854</v>
      </c>
      <c r="E445" s="119" t="s">
        <v>855</v>
      </c>
      <c r="F445" s="37"/>
      <c r="G445" s="126"/>
      <c r="H445" s="106"/>
    </row>
    <row r="446" spans="1:8" ht="29" x14ac:dyDescent="0.35">
      <c r="A446" s="55"/>
      <c r="B446" s="122"/>
      <c r="C446" s="123"/>
      <c r="D446" s="37" t="s">
        <v>856</v>
      </c>
      <c r="E446" s="119" t="s">
        <v>857</v>
      </c>
      <c r="F446" s="37"/>
      <c r="G446" s="126"/>
      <c r="H446" s="106"/>
    </row>
    <row r="447" spans="1:8" ht="43.5" x14ac:dyDescent="0.35">
      <c r="A447" s="55" t="s">
        <v>1309</v>
      </c>
      <c r="B447" s="122"/>
      <c r="C447" s="127" t="s">
        <v>858</v>
      </c>
      <c r="D447" s="127" t="s">
        <v>859</v>
      </c>
      <c r="E447" s="128" t="s">
        <v>860</v>
      </c>
      <c r="F447" s="129"/>
      <c r="G447" s="109"/>
      <c r="H447" s="115" t="s">
        <v>861</v>
      </c>
    </row>
    <row r="448" spans="1:8" ht="29" x14ac:dyDescent="0.35">
      <c r="A448" s="55"/>
      <c r="B448" s="122"/>
      <c r="C448" s="123"/>
      <c r="D448" s="127" t="s">
        <v>862</v>
      </c>
      <c r="E448" s="128" t="s">
        <v>863</v>
      </c>
      <c r="F448" s="129"/>
      <c r="G448" s="109"/>
      <c r="H448" s="106"/>
    </row>
    <row r="449" spans="1:8" ht="29" x14ac:dyDescent="0.35">
      <c r="A449" s="55"/>
      <c r="B449" s="122"/>
      <c r="C449" s="127"/>
      <c r="D449" s="127" t="s">
        <v>864</v>
      </c>
      <c r="E449" s="128" t="s">
        <v>863</v>
      </c>
      <c r="F449" s="129"/>
      <c r="G449" s="109"/>
      <c r="H449" s="106"/>
    </row>
    <row r="450" spans="1:8" ht="29" x14ac:dyDescent="0.35">
      <c r="A450" s="55"/>
      <c r="B450" s="122"/>
      <c r="C450" s="127"/>
      <c r="D450" s="130" t="s">
        <v>865</v>
      </c>
      <c r="E450" s="121" t="s">
        <v>1218</v>
      </c>
      <c r="F450" s="32"/>
      <c r="G450" s="109"/>
      <c r="H450" s="106"/>
    </row>
    <row r="451" spans="1:8" ht="46.5" x14ac:dyDescent="0.35">
      <c r="A451" s="55" t="s">
        <v>1310</v>
      </c>
      <c r="B451" s="122"/>
      <c r="C451" s="123" t="s">
        <v>866</v>
      </c>
      <c r="D451" s="32" t="s">
        <v>867</v>
      </c>
      <c r="E451" s="121" t="s">
        <v>868</v>
      </c>
      <c r="F451" s="32"/>
      <c r="G451" s="126"/>
      <c r="H451" s="106"/>
    </row>
    <row r="452" spans="1:8" ht="102.75" customHeight="1" x14ac:dyDescent="0.35">
      <c r="A452" s="55"/>
      <c r="B452" s="122"/>
      <c r="C452" s="123"/>
      <c r="D452" s="129" t="s">
        <v>869</v>
      </c>
      <c r="E452" s="121" t="s">
        <v>870</v>
      </c>
      <c r="F452" s="32"/>
      <c r="G452" s="126"/>
      <c r="H452" s="106"/>
    </row>
    <row r="453" spans="1:8" ht="72.5" x14ac:dyDescent="0.35">
      <c r="A453" s="55"/>
      <c r="B453" s="122"/>
      <c r="C453" s="123"/>
      <c r="D453" s="32" t="s">
        <v>871</v>
      </c>
      <c r="E453" s="121" t="s">
        <v>872</v>
      </c>
      <c r="F453" s="32"/>
      <c r="G453" s="126"/>
      <c r="H453" s="106"/>
    </row>
    <row r="454" spans="1:8" ht="58" x14ac:dyDescent="0.35">
      <c r="A454" s="55"/>
      <c r="B454" s="122"/>
      <c r="C454" s="123"/>
      <c r="D454" s="129" t="s">
        <v>873</v>
      </c>
      <c r="E454" s="121" t="s">
        <v>874</v>
      </c>
      <c r="F454" s="32"/>
      <c r="G454" s="126" t="s">
        <v>875</v>
      </c>
      <c r="H454" s="106"/>
    </row>
    <row r="455" spans="1:8" ht="31" x14ac:dyDescent="0.35">
      <c r="A455" s="55" t="s">
        <v>876</v>
      </c>
      <c r="B455" s="428" t="s">
        <v>877</v>
      </c>
      <c r="C455" s="429"/>
      <c r="D455" s="429"/>
      <c r="E455" s="429"/>
      <c r="F455" s="429"/>
      <c r="G455" s="429"/>
      <c r="H455" s="430"/>
    </row>
    <row r="456" spans="1:8" ht="43.5" x14ac:dyDescent="0.35">
      <c r="A456" s="55" t="s">
        <v>1311</v>
      </c>
      <c r="B456" s="23"/>
      <c r="C456" s="123" t="s">
        <v>878</v>
      </c>
      <c r="D456" s="27" t="s">
        <v>879</v>
      </c>
      <c r="E456" s="27" t="s">
        <v>880</v>
      </c>
      <c r="F456" s="27"/>
      <c r="G456" s="106"/>
      <c r="H456" s="106"/>
    </row>
    <row r="457" spans="1:8" ht="16.25" customHeight="1" x14ac:dyDescent="0.35">
      <c r="A457" s="409" t="s">
        <v>881</v>
      </c>
      <c r="B457" s="410"/>
      <c r="C457" s="410"/>
      <c r="D457" s="410"/>
      <c r="E457" s="410"/>
      <c r="F457" s="410"/>
      <c r="G457" s="410"/>
      <c r="H457" s="411"/>
    </row>
    <row r="458" spans="1:8" ht="29.25" customHeight="1" x14ac:dyDescent="0.35">
      <c r="A458" s="3" t="s">
        <v>882</v>
      </c>
      <c r="B458" s="428" t="s">
        <v>883</v>
      </c>
      <c r="C458" s="429"/>
      <c r="D458" s="429"/>
      <c r="E458" s="429"/>
      <c r="F458" s="429"/>
      <c r="G458" s="429"/>
      <c r="H458" s="430"/>
    </row>
    <row r="459" spans="1:8" ht="51" customHeight="1" x14ac:dyDescent="0.35">
      <c r="A459" s="3" t="s">
        <v>1312</v>
      </c>
      <c r="B459" s="49"/>
      <c r="C459" s="49" t="s">
        <v>884</v>
      </c>
      <c r="D459" s="24" t="s">
        <v>885</v>
      </c>
      <c r="E459" s="73" t="s">
        <v>886</v>
      </c>
      <c r="F459" s="27"/>
      <c r="G459" s="106"/>
      <c r="H459" s="106"/>
    </row>
    <row r="460" spans="1:8" ht="29" x14ac:dyDescent="0.35">
      <c r="A460" s="3"/>
      <c r="B460" s="23"/>
      <c r="C460" s="117"/>
      <c r="D460" s="24" t="s">
        <v>887</v>
      </c>
      <c r="E460" s="21" t="s">
        <v>888</v>
      </c>
      <c r="F460" s="24"/>
      <c r="G460" s="106"/>
      <c r="H460" s="106"/>
    </row>
    <row r="461" spans="1:8" ht="29" x14ac:dyDescent="0.35">
      <c r="A461" s="3"/>
      <c r="B461" s="23"/>
      <c r="C461" s="49"/>
      <c r="D461" s="27" t="s">
        <v>889</v>
      </c>
      <c r="E461" s="73" t="s">
        <v>890</v>
      </c>
      <c r="F461" s="27"/>
      <c r="G461" s="106"/>
      <c r="H461" s="106"/>
    </row>
    <row r="462" spans="1:8" ht="33" customHeight="1" x14ac:dyDescent="0.35">
      <c r="A462" s="3" t="s">
        <v>891</v>
      </c>
      <c r="B462" s="428" t="s">
        <v>892</v>
      </c>
      <c r="C462" s="429"/>
      <c r="D462" s="429"/>
      <c r="E462" s="429"/>
      <c r="F462" s="429"/>
      <c r="G462" s="429"/>
      <c r="H462" s="430"/>
    </row>
    <row r="463" spans="1:8" ht="46.5" x14ac:dyDescent="0.35">
      <c r="A463" s="3" t="s">
        <v>1313</v>
      </c>
      <c r="B463" s="49"/>
      <c r="C463" s="49" t="s">
        <v>893</v>
      </c>
      <c r="D463" s="118" t="s">
        <v>894</v>
      </c>
      <c r="E463" s="21" t="s">
        <v>895</v>
      </c>
      <c r="F463" s="24"/>
      <c r="G463" s="106"/>
      <c r="H463" s="106"/>
    </row>
    <row r="464" spans="1:8" ht="58" x14ac:dyDescent="0.35">
      <c r="A464" s="3"/>
      <c r="B464" s="49"/>
      <c r="C464" s="49"/>
      <c r="D464" s="24" t="s">
        <v>896</v>
      </c>
      <c r="E464" s="21" t="s">
        <v>897</v>
      </c>
      <c r="F464" s="24"/>
      <c r="G464" s="106"/>
      <c r="H464" s="106"/>
    </row>
    <row r="465" spans="1:8" x14ac:dyDescent="0.35">
      <c r="A465" s="3"/>
      <c r="B465" s="23"/>
      <c r="C465" s="49"/>
      <c r="D465" s="24" t="s">
        <v>898</v>
      </c>
      <c r="E465" s="21"/>
      <c r="F465" s="24"/>
      <c r="G465" s="106"/>
      <c r="H465" s="106"/>
    </row>
    <row r="466" spans="1:8" ht="31" x14ac:dyDescent="0.35">
      <c r="A466" s="3"/>
      <c r="B466" s="23"/>
      <c r="C466" s="49"/>
      <c r="D466" s="49" t="s">
        <v>899</v>
      </c>
      <c r="E466" s="21" t="s">
        <v>900</v>
      </c>
      <c r="F466" s="24"/>
      <c r="G466" s="27"/>
      <c r="H466" s="106"/>
    </row>
    <row r="467" spans="1:8" ht="33" customHeight="1" x14ac:dyDescent="0.35">
      <c r="A467" s="3" t="s">
        <v>901</v>
      </c>
      <c r="B467" s="428" t="s">
        <v>902</v>
      </c>
      <c r="C467" s="429"/>
      <c r="D467" s="429"/>
      <c r="E467" s="429"/>
      <c r="F467" s="429"/>
      <c r="G467" s="429"/>
      <c r="H467" s="430"/>
    </row>
    <row r="468" spans="1:8" ht="74.25" customHeight="1" x14ac:dyDescent="0.35">
      <c r="A468" s="3" t="s">
        <v>1314</v>
      </c>
      <c r="B468" s="49"/>
      <c r="C468" s="49" t="s">
        <v>903</v>
      </c>
      <c r="D468" s="27" t="s">
        <v>904</v>
      </c>
      <c r="E468" s="21" t="s">
        <v>905</v>
      </c>
      <c r="F468" s="24"/>
      <c r="G468" s="116"/>
      <c r="H468" s="106"/>
    </row>
    <row r="469" spans="1:8" ht="39" customHeight="1" x14ac:dyDescent="0.35">
      <c r="A469" s="3"/>
      <c r="B469" s="49"/>
      <c r="C469" s="49"/>
      <c r="D469" s="27" t="s">
        <v>906</v>
      </c>
      <c r="E469" s="73" t="s">
        <v>907</v>
      </c>
      <c r="F469" s="27"/>
      <c r="G469" s="31"/>
      <c r="H469" s="106"/>
    </row>
    <row r="470" spans="1:8" ht="19.25" customHeight="1" x14ac:dyDescent="0.35">
      <c r="A470" s="3"/>
      <c r="B470" s="23"/>
      <c r="C470" s="49"/>
      <c r="D470" s="27" t="s">
        <v>908</v>
      </c>
      <c r="E470" s="21"/>
      <c r="F470" s="24"/>
      <c r="G470" s="31"/>
      <c r="H470" s="106"/>
    </row>
    <row r="471" spans="1:8" ht="31.5" customHeight="1" x14ac:dyDescent="0.35">
      <c r="A471" s="3" t="s">
        <v>909</v>
      </c>
      <c r="B471" s="428" t="s">
        <v>910</v>
      </c>
      <c r="C471" s="429"/>
      <c r="D471" s="429"/>
      <c r="E471" s="429"/>
      <c r="F471" s="429"/>
      <c r="G471" s="429"/>
      <c r="H471" s="430"/>
    </row>
    <row r="472" spans="1:8" ht="78.75" customHeight="1" x14ac:dyDescent="0.35">
      <c r="A472" s="3" t="s">
        <v>1315</v>
      </c>
      <c r="B472" s="49"/>
      <c r="C472" s="49" t="s">
        <v>911</v>
      </c>
      <c r="D472" s="27" t="s">
        <v>912</v>
      </c>
      <c r="E472" s="73" t="s">
        <v>913</v>
      </c>
      <c r="F472" s="27"/>
      <c r="G472" s="31"/>
      <c r="H472" s="106"/>
    </row>
    <row r="473" spans="1:8" ht="19.25" customHeight="1" x14ac:dyDescent="0.35">
      <c r="A473" s="3"/>
      <c r="B473" s="23"/>
      <c r="C473" s="49"/>
      <c r="D473" s="27" t="s">
        <v>914</v>
      </c>
      <c r="E473" s="73" t="s">
        <v>915</v>
      </c>
      <c r="F473" s="27"/>
      <c r="G473" s="31"/>
      <c r="H473" s="106"/>
    </row>
    <row r="474" spans="1:8" ht="33" customHeight="1" x14ac:dyDescent="0.35">
      <c r="A474" s="3"/>
      <c r="B474" s="23"/>
      <c r="C474" s="49"/>
      <c r="D474" s="27" t="s">
        <v>916</v>
      </c>
      <c r="E474" s="73" t="s">
        <v>917</v>
      </c>
      <c r="F474" s="27"/>
      <c r="G474" s="31"/>
      <c r="H474" s="106"/>
    </row>
    <row r="475" spans="1:8" ht="72.75" customHeight="1" x14ac:dyDescent="0.35">
      <c r="A475" s="3" t="s">
        <v>1316</v>
      </c>
      <c r="B475" s="23"/>
      <c r="C475" s="49" t="s">
        <v>918</v>
      </c>
      <c r="D475" s="27" t="s">
        <v>919</v>
      </c>
      <c r="E475" s="73" t="s">
        <v>920</v>
      </c>
      <c r="F475" s="27"/>
      <c r="G475" s="31"/>
      <c r="H475" s="106"/>
    </row>
    <row r="476" spans="1:8" ht="48" customHeight="1" x14ac:dyDescent="0.35">
      <c r="A476" s="3" t="s">
        <v>921</v>
      </c>
      <c r="B476" s="428" t="s">
        <v>922</v>
      </c>
      <c r="C476" s="429"/>
      <c r="D476" s="429"/>
      <c r="E476" s="429"/>
      <c r="F476" s="429"/>
      <c r="G476" s="429"/>
      <c r="H476" s="430"/>
    </row>
    <row r="477" spans="1:8" ht="48" customHeight="1" x14ac:dyDescent="0.35">
      <c r="A477" s="3" t="s">
        <v>1317</v>
      </c>
      <c r="B477" s="49"/>
      <c r="C477" s="49" t="s">
        <v>923</v>
      </c>
      <c r="D477" s="27" t="s">
        <v>924</v>
      </c>
      <c r="E477" s="73" t="s">
        <v>925</v>
      </c>
      <c r="F477" s="27"/>
      <c r="G477" s="31"/>
      <c r="H477" s="106"/>
    </row>
    <row r="478" spans="1:8" ht="182.25" customHeight="1" x14ac:dyDescent="0.35">
      <c r="A478" s="3"/>
      <c r="B478" s="49"/>
      <c r="C478" s="49"/>
      <c r="D478" s="27" t="s">
        <v>926</v>
      </c>
      <c r="E478" s="88" t="s">
        <v>927</v>
      </c>
      <c r="F478" s="31"/>
      <c r="G478" s="31"/>
      <c r="H478" s="106"/>
    </row>
    <row r="479" spans="1:8" ht="38" customHeight="1" x14ac:dyDescent="0.35">
      <c r="A479" s="3"/>
      <c r="B479" s="23"/>
      <c r="C479" s="49"/>
      <c r="D479" s="27" t="s">
        <v>928</v>
      </c>
      <c r="E479" s="73" t="s">
        <v>929</v>
      </c>
      <c r="F479" s="27"/>
      <c r="G479" s="37"/>
      <c r="H479" s="116"/>
    </row>
    <row r="480" spans="1:8" ht="19.25" customHeight="1" x14ac:dyDescent="0.35">
      <c r="A480" s="3"/>
      <c r="B480" s="23"/>
      <c r="C480" s="49"/>
      <c r="D480" s="32" t="s">
        <v>930</v>
      </c>
      <c r="E480" s="119" t="s">
        <v>931</v>
      </c>
      <c r="F480" s="37"/>
      <c r="G480" s="31"/>
      <c r="H480" s="106"/>
    </row>
    <row r="481" spans="1:8" ht="35" customHeight="1" x14ac:dyDescent="0.35">
      <c r="A481" s="3" t="s">
        <v>1318</v>
      </c>
      <c r="B481" s="23"/>
      <c r="C481" s="49" t="s">
        <v>932</v>
      </c>
      <c r="D481" s="24" t="s">
        <v>933</v>
      </c>
      <c r="E481" s="21" t="s">
        <v>934</v>
      </c>
      <c r="F481" s="24"/>
      <c r="G481" s="31"/>
      <c r="H481" s="106"/>
    </row>
    <row r="482" spans="1:8" ht="41.25" customHeight="1" x14ac:dyDescent="0.35">
      <c r="A482" s="3"/>
      <c r="B482" s="23"/>
      <c r="C482" s="49"/>
      <c r="D482" s="118" t="s">
        <v>935</v>
      </c>
      <c r="E482" s="120" t="s">
        <v>936</v>
      </c>
      <c r="F482" s="49"/>
      <c r="G482" s="31"/>
      <c r="H482" s="106"/>
    </row>
    <row r="483" spans="1:8" ht="74.25" customHeight="1" x14ac:dyDescent="0.35">
      <c r="A483" s="3"/>
      <c r="B483" s="23"/>
      <c r="C483" s="49"/>
      <c r="D483" s="32" t="s">
        <v>937</v>
      </c>
      <c r="E483" s="73" t="s">
        <v>938</v>
      </c>
      <c r="F483" s="27"/>
      <c r="G483" s="31"/>
      <c r="H483" s="106"/>
    </row>
    <row r="484" spans="1:8" ht="63.75" customHeight="1" x14ac:dyDescent="0.35">
      <c r="A484" s="3" t="s">
        <v>1319</v>
      </c>
      <c r="B484" s="23"/>
      <c r="C484" s="49" t="s">
        <v>939</v>
      </c>
      <c r="D484" s="121" t="s">
        <v>940</v>
      </c>
      <c r="E484" s="73" t="s">
        <v>941</v>
      </c>
      <c r="F484" s="27"/>
      <c r="G484" s="31"/>
      <c r="H484" s="106"/>
    </row>
    <row r="485" spans="1:8" ht="33" customHeight="1" x14ac:dyDescent="0.35">
      <c r="A485" s="3"/>
      <c r="B485" s="23"/>
      <c r="C485" s="49"/>
      <c r="D485" s="37" t="s">
        <v>942</v>
      </c>
      <c r="E485" s="73" t="s">
        <v>943</v>
      </c>
      <c r="F485" s="27"/>
      <c r="G485" s="31"/>
      <c r="H485" s="106"/>
    </row>
    <row r="486" spans="1:8" ht="19.25" customHeight="1" x14ac:dyDescent="0.35">
      <c r="A486" s="3"/>
      <c r="B486" s="23"/>
      <c r="C486" s="49"/>
      <c r="D486" s="121" t="s">
        <v>944</v>
      </c>
      <c r="E486" s="73" t="s">
        <v>945</v>
      </c>
      <c r="F486" s="27"/>
      <c r="G486" s="31"/>
      <c r="H486" s="106"/>
    </row>
    <row r="487" spans="1:8" ht="31" x14ac:dyDescent="0.35">
      <c r="A487" s="3" t="s">
        <v>1320</v>
      </c>
      <c r="B487" s="23"/>
      <c r="C487" s="49" t="s">
        <v>946</v>
      </c>
      <c r="D487" s="21" t="s">
        <v>947</v>
      </c>
      <c r="E487" s="73" t="s">
        <v>948</v>
      </c>
      <c r="F487" s="27"/>
      <c r="G487" s="106"/>
      <c r="H487" s="106"/>
    </row>
    <row r="488" spans="1:8" ht="108" customHeight="1" x14ac:dyDescent="0.35">
      <c r="A488" s="3"/>
      <c r="B488" s="23"/>
      <c r="C488" s="49"/>
      <c r="D488" s="37" t="s">
        <v>949</v>
      </c>
      <c r="E488" s="73" t="s">
        <v>950</v>
      </c>
      <c r="F488" s="27"/>
      <c r="G488" s="106"/>
      <c r="H488" s="106"/>
    </row>
    <row r="489" spans="1:8" ht="29" x14ac:dyDescent="0.35">
      <c r="A489" s="3"/>
      <c r="B489" s="63"/>
      <c r="C489" s="11"/>
      <c r="D489" s="37" t="s">
        <v>951</v>
      </c>
      <c r="E489" s="119" t="s">
        <v>952</v>
      </c>
      <c r="F489" s="65"/>
      <c r="G489" s="29"/>
      <c r="H489" s="29"/>
    </row>
    <row r="490" spans="1:8" x14ac:dyDescent="0.35">
      <c r="A490" s="3"/>
      <c r="B490" s="63"/>
      <c r="C490" s="11"/>
      <c r="D490" s="37" t="s">
        <v>953</v>
      </c>
      <c r="E490" s="136"/>
      <c r="F490" s="64"/>
      <c r="G490" s="29"/>
      <c r="H490" s="29"/>
    </row>
    <row r="491" spans="1:8" ht="16.25" customHeight="1" x14ac:dyDescent="0.35">
      <c r="A491" s="409" t="s">
        <v>954</v>
      </c>
      <c r="B491" s="410"/>
      <c r="C491" s="410"/>
      <c r="D491" s="410"/>
      <c r="E491" s="410"/>
      <c r="F491" s="410"/>
      <c r="G491" s="410"/>
      <c r="H491" s="411"/>
    </row>
    <row r="492" spans="1:8" ht="33" customHeight="1" x14ac:dyDescent="0.35">
      <c r="A492" s="3" t="s">
        <v>955</v>
      </c>
      <c r="B492" s="415" t="s">
        <v>956</v>
      </c>
      <c r="C492" s="416"/>
      <c r="D492" s="416"/>
      <c r="E492" s="416"/>
      <c r="F492" s="416"/>
      <c r="G492" s="416"/>
      <c r="H492" s="417"/>
    </row>
    <row r="493" spans="1:8" ht="58" x14ac:dyDescent="0.35">
      <c r="A493" s="3" t="s">
        <v>1321</v>
      </c>
      <c r="B493" s="4"/>
      <c r="C493" s="4" t="s">
        <v>957</v>
      </c>
      <c r="D493" s="19" t="s">
        <v>958</v>
      </c>
      <c r="E493" s="30" t="s">
        <v>959</v>
      </c>
      <c r="F493" s="19"/>
      <c r="G493" s="29"/>
      <c r="H493" s="29"/>
    </row>
    <row r="494" spans="1:8" x14ac:dyDescent="0.35">
      <c r="A494" s="3"/>
      <c r="B494" s="4"/>
      <c r="C494" s="4"/>
      <c r="D494" s="26" t="s">
        <v>960</v>
      </c>
      <c r="E494" s="30" t="s">
        <v>961</v>
      </c>
      <c r="F494" s="19"/>
      <c r="G494" s="14"/>
      <c r="H494" s="29"/>
    </row>
    <row r="495" spans="1:8" ht="29" x14ac:dyDescent="0.35">
      <c r="A495" s="3"/>
      <c r="B495" s="4"/>
      <c r="C495" s="4"/>
      <c r="D495" s="26" t="s">
        <v>962</v>
      </c>
      <c r="E495" s="66"/>
      <c r="F495" s="9"/>
      <c r="G495" s="14"/>
      <c r="H495" s="29"/>
    </row>
    <row r="496" spans="1:8" ht="29" x14ac:dyDescent="0.35">
      <c r="A496" s="3"/>
      <c r="B496" s="4"/>
      <c r="C496" s="4"/>
      <c r="D496" s="19" t="s">
        <v>963</v>
      </c>
      <c r="E496" s="30"/>
      <c r="F496" s="19"/>
      <c r="G496" s="14"/>
      <c r="H496" s="29"/>
    </row>
    <row r="497" spans="1:8" ht="29" x14ac:dyDescent="0.35">
      <c r="A497" s="3"/>
      <c r="B497" s="4"/>
      <c r="C497" s="4"/>
      <c r="D497" s="26" t="s">
        <v>964</v>
      </c>
      <c r="E497" s="30"/>
      <c r="F497" s="19"/>
      <c r="G497" s="14"/>
      <c r="H497" s="29"/>
    </row>
    <row r="498" spans="1:8" ht="42" customHeight="1" x14ac:dyDescent="0.35">
      <c r="A498" s="3"/>
      <c r="B498" s="4"/>
      <c r="C498" s="4"/>
      <c r="D498" s="19" t="s">
        <v>965</v>
      </c>
      <c r="E498" s="67" t="s">
        <v>966</v>
      </c>
      <c r="F498" s="26"/>
      <c r="G498" s="14"/>
      <c r="H498" s="29"/>
    </row>
    <row r="499" spans="1:8" ht="47.25" customHeight="1" x14ac:dyDescent="0.35">
      <c r="A499" s="3" t="s">
        <v>967</v>
      </c>
      <c r="B499" s="415" t="s">
        <v>968</v>
      </c>
      <c r="C499" s="416"/>
      <c r="D499" s="416"/>
      <c r="E499" s="416"/>
      <c r="F499" s="416"/>
      <c r="G499" s="416"/>
      <c r="H499" s="417"/>
    </row>
    <row r="500" spans="1:8" ht="46.5" x14ac:dyDescent="0.35">
      <c r="A500" s="3" t="s">
        <v>1322</v>
      </c>
      <c r="B500" s="4"/>
      <c r="C500" s="4" t="s">
        <v>969</v>
      </c>
      <c r="D500" s="24" t="s">
        <v>970</v>
      </c>
      <c r="E500" s="30" t="s">
        <v>971</v>
      </c>
      <c r="F500" s="19"/>
      <c r="G500" s="20"/>
      <c r="H500" s="29"/>
    </row>
    <row r="501" spans="1:8" x14ac:dyDescent="0.35">
      <c r="A501" s="3"/>
      <c r="B501" s="4"/>
      <c r="C501" s="4"/>
      <c r="D501" s="24" t="s">
        <v>972</v>
      </c>
      <c r="E501" s="30" t="s">
        <v>971</v>
      </c>
      <c r="F501" s="19"/>
      <c r="G501" s="20"/>
      <c r="H501" s="29"/>
    </row>
    <row r="502" spans="1:8" x14ac:dyDescent="0.35">
      <c r="A502" s="3"/>
      <c r="B502" s="4"/>
      <c r="C502" s="4"/>
      <c r="D502" s="26" t="s">
        <v>973</v>
      </c>
      <c r="E502" s="30"/>
      <c r="F502" s="19"/>
      <c r="G502" s="14"/>
      <c r="H502" s="29"/>
    </row>
    <row r="503" spans="1:8" x14ac:dyDescent="0.35">
      <c r="A503" s="3"/>
      <c r="B503" s="4"/>
      <c r="C503" s="4"/>
      <c r="D503" s="26" t="s">
        <v>974</v>
      </c>
      <c r="E503" s="30"/>
      <c r="F503" s="19"/>
      <c r="G503" s="14"/>
      <c r="H503" s="29"/>
    </row>
    <row r="504" spans="1:8" ht="41.25" customHeight="1" x14ac:dyDescent="0.35">
      <c r="A504" s="3" t="s">
        <v>975</v>
      </c>
      <c r="B504" s="424" t="s">
        <v>976</v>
      </c>
      <c r="C504" s="425"/>
      <c r="D504" s="425"/>
      <c r="E504" s="425"/>
      <c r="F504" s="425"/>
      <c r="G504" s="425"/>
      <c r="H504" s="426"/>
    </row>
    <row r="505" spans="1:8" ht="31" x14ac:dyDescent="0.35">
      <c r="A505" s="3" t="s">
        <v>1323</v>
      </c>
      <c r="B505" s="8"/>
      <c r="C505" s="8" t="s">
        <v>977</v>
      </c>
      <c r="D505" s="9" t="s">
        <v>978</v>
      </c>
      <c r="E505" s="68" t="s">
        <v>979</v>
      </c>
      <c r="F505" s="4"/>
      <c r="G505" s="15"/>
      <c r="H505" s="29"/>
    </row>
    <row r="506" spans="1:8" x14ac:dyDescent="0.35">
      <c r="A506" s="3"/>
      <c r="B506" s="8"/>
      <c r="C506" s="8"/>
      <c r="D506" s="69" t="s">
        <v>980</v>
      </c>
      <c r="E506" s="30"/>
      <c r="F506" s="19"/>
      <c r="G506" s="15"/>
      <c r="H506" s="29"/>
    </row>
    <row r="507" spans="1:8" ht="29" x14ac:dyDescent="0.35">
      <c r="A507" s="3"/>
      <c r="B507" s="8"/>
      <c r="C507" s="8"/>
      <c r="D507" s="70" t="s">
        <v>981</v>
      </c>
      <c r="E507" s="30" t="s">
        <v>982</v>
      </c>
      <c r="F507" s="19"/>
      <c r="G507" s="15"/>
      <c r="H507" s="29"/>
    </row>
    <row r="508" spans="1:8" ht="29" x14ac:dyDescent="0.35">
      <c r="A508" s="3"/>
      <c r="B508" s="8"/>
      <c r="C508" s="8"/>
      <c r="D508" s="70" t="s">
        <v>983</v>
      </c>
      <c r="E508" s="30" t="s">
        <v>984</v>
      </c>
      <c r="F508" s="19"/>
      <c r="G508" s="15"/>
      <c r="H508" s="29"/>
    </row>
    <row r="509" spans="1:8" ht="29" x14ac:dyDescent="0.35">
      <c r="A509" s="3"/>
      <c r="B509" s="8"/>
      <c r="C509" s="8"/>
      <c r="D509" s="70" t="s">
        <v>985</v>
      </c>
      <c r="E509" s="30"/>
      <c r="F509" s="19"/>
      <c r="G509" s="15"/>
      <c r="H509" s="29"/>
    </row>
    <row r="510" spans="1:8" x14ac:dyDescent="0.35">
      <c r="A510" s="3"/>
      <c r="B510" s="8"/>
      <c r="C510" s="8"/>
      <c r="D510" s="70" t="s">
        <v>986</v>
      </c>
      <c r="E510" s="30"/>
      <c r="F510" s="19"/>
      <c r="G510" s="15"/>
      <c r="H510" s="29"/>
    </row>
    <row r="511" spans="1:8" x14ac:dyDescent="0.35">
      <c r="A511" s="3"/>
      <c r="B511" s="8"/>
      <c r="C511" s="8"/>
      <c r="D511" s="70" t="s">
        <v>987</v>
      </c>
      <c r="E511" s="30"/>
      <c r="F511" s="19"/>
      <c r="G511" s="15"/>
      <c r="H511" s="29"/>
    </row>
    <row r="512" spans="1:8" x14ac:dyDescent="0.35">
      <c r="A512" s="3"/>
      <c r="B512" s="8"/>
      <c r="C512" s="8"/>
      <c r="D512" s="70" t="s">
        <v>988</v>
      </c>
      <c r="E512" s="30"/>
      <c r="F512" s="19"/>
      <c r="G512" s="15"/>
      <c r="H512" s="29"/>
    </row>
    <row r="513" spans="1:8" ht="33" customHeight="1" x14ac:dyDescent="0.35">
      <c r="A513" s="3"/>
      <c r="B513" s="8"/>
      <c r="C513" s="8"/>
      <c r="D513" s="70" t="s">
        <v>989</v>
      </c>
      <c r="E513" s="30"/>
      <c r="F513" s="19"/>
      <c r="G513" s="15"/>
      <c r="H513" s="29"/>
    </row>
    <row r="514" spans="1:8" ht="42" customHeight="1" x14ac:dyDescent="0.35">
      <c r="A514" s="3"/>
      <c r="B514" s="8"/>
      <c r="C514" s="8"/>
      <c r="D514" s="71" t="s">
        <v>990</v>
      </c>
      <c r="E514" s="30"/>
      <c r="F514" s="19"/>
      <c r="G514" s="15"/>
      <c r="H514" s="29"/>
    </row>
    <row r="515" spans="1:8" ht="30.75" customHeight="1" x14ac:dyDescent="0.35">
      <c r="A515" s="3"/>
      <c r="B515" s="8"/>
      <c r="C515" s="8"/>
      <c r="D515" s="70" t="s">
        <v>991</v>
      </c>
      <c r="E515" s="30"/>
      <c r="F515" s="19"/>
      <c r="G515" s="14"/>
      <c r="H515" s="29"/>
    </row>
    <row r="516" spans="1:8" ht="29" x14ac:dyDescent="0.35">
      <c r="A516" s="3"/>
      <c r="B516" s="8"/>
      <c r="C516" s="8"/>
      <c r="D516" s="72" t="s">
        <v>992</v>
      </c>
      <c r="E516" s="73" t="s">
        <v>993</v>
      </c>
      <c r="F516" s="27"/>
      <c r="G516" s="29"/>
      <c r="H516" s="74" t="s">
        <v>90</v>
      </c>
    </row>
    <row r="517" spans="1:8" ht="29" x14ac:dyDescent="0.35">
      <c r="A517" s="3"/>
      <c r="B517" s="8"/>
      <c r="C517" s="8"/>
      <c r="D517" s="72" t="s">
        <v>994</v>
      </c>
      <c r="E517" s="73" t="s">
        <v>995</v>
      </c>
      <c r="F517" s="27"/>
      <c r="G517" s="29"/>
      <c r="H517" s="74" t="s">
        <v>90</v>
      </c>
    </row>
    <row r="518" spans="1:8" ht="31" x14ac:dyDescent="0.35">
      <c r="A518" s="3" t="s">
        <v>1324</v>
      </c>
      <c r="B518" s="8"/>
      <c r="C518" s="8" t="s">
        <v>996</v>
      </c>
      <c r="D518" s="9" t="s">
        <v>997</v>
      </c>
      <c r="E518" s="68" t="s">
        <v>998</v>
      </c>
      <c r="F518" s="4"/>
      <c r="G518" s="14"/>
      <c r="H518" s="29"/>
    </row>
    <row r="519" spans="1:8" ht="45" customHeight="1" x14ac:dyDescent="0.35">
      <c r="A519" s="3" t="s">
        <v>999</v>
      </c>
      <c r="B519" s="415" t="s">
        <v>1000</v>
      </c>
      <c r="C519" s="416"/>
      <c r="D519" s="416"/>
      <c r="E519" s="416"/>
      <c r="F519" s="416"/>
      <c r="G519" s="416"/>
      <c r="H519" s="417"/>
    </row>
    <row r="520" spans="1:8" ht="46.5" x14ac:dyDescent="0.35">
      <c r="A520" s="3" t="s">
        <v>1325</v>
      </c>
      <c r="B520" s="4"/>
      <c r="C520" s="4" t="s">
        <v>1001</v>
      </c>
      <c r="D520" s="75" t="s">
        <v>1002</v>
      </c>
      <c r="E520" s="67" t="s">
        <v>1003</v>
      </c>
      <c r="F520" s="26"/>
      <c r="G520" s="29"/>
      <c r="H520" s="29"/>
    </row>
    <row r="521" spans="1:8" ht="29" x14ac:dyDescent="0.35">
      <c r="A521" s="3"/>
      <c r="B521" s="4"/>
      <c r="C521" s="4"/>
      <c r="D521" s="75" t="s">
        <v>1004</v>
      </c>
      <c r="E521" s="67" t="s">
        <v>1005</v>
      </c>
      <c r="F521" s="26"/>
      <c r="G521" s="29"/>
      <c r="H521" s="29"/>
    </row>
    <row r="522" spans="1:8" x14ac:dyDescent="0.35">
      <c r="A522" s="3"/>
      <c r="B522" s="4"/>
      <c r="C522" s="4"/>
      <c r="D522" s="20" t="s">
        <v>1006</v>
      </c>
      <c r="E522" s="76" t="s">
        <v>1007</v>
      </c>
      <c r="F522" s="20"/>
      <c r="G522" s="29"/>
      <c r="H522" s="29"/>
    </row>
    <row r="523" spans="1:8" ht="31" x14ac:dyDescent="0.35">
      <c r="A523" s="3" t="s">
        <v>1326</v>
      </c>
      <c r="B523" s="4"/>
      <c r="C523" s="4" t="s">
        <v>1008</v>
      </c>
      <c r="D523" s="26" t="s">
        <v>1009</v>
      </c>
      <c r="E523" s="30" t="s">
        <v>1010</v>
      </c>
      <c r="F523" s="19"/>
      <c r="G523" s="29"/>
      <c r="H523" s="29"/>
    </row>
    <row r="524" spans="1:8" x14ac:dyDescent="0.35">
      <c r="A524" s="3"/>
      <c r="B524" s="4"/>
      <c r="C524" s="4"/>
      <c r="D524" s="26" t="s">
        <v>1011</v>
      </c>
      <c r="E524" s="30" t="s">
        <v>1012</v>
      </c>
      <c r="F524" s="19"/>
      <c r="G524" s="29"/>
      <c r="H524" s="29"/>
    </row>
    <row r="525" spans="1:8" ht="77.5" x14ac:dyDescent="0.35">
      <c r="A525" s="3" t="s">
        <v>1327</v>
      </c>
      <c r="B525" s="4"/>
      <c r="C525" s="4" t="s">
        <v>1013</v>
      </c>
      <c r="D525" s="26" t="s">
        <v>1014</v>
      </c>
      <c r="E525" s="67"/>
      <c r="F525" s="26"/>
      <c r="G525" s="14"/>
      <c r="H525" s="29"/>
    </row>
    <row r="526" spans="1:8" x14ac:dyDescent="0.35">
      <c r="A526" s="3"/>
      <c r="B526" s="4"/>
      <c r="C526" s="4"/>
      <c r="D526" s="26" t="s">
        <v>1015</v>
      </c>
      <c r="E526" s="67" t="s">
        <v>1016</v>
      </c>
      <c r="F526" s="26"/>
      <c r="G526" s="77"/>
      <c r="H526" s="29"/>
    </row>
    <row r="527" spans="1:8" ht="33.75" customHeight="1" x14ac:dyDescent="0.35">
      <c r="A527" s="3"/>
      <c r="B527" s="4"/>
      <c r="C527" s="4"/>
      <c r="D527" s="19" t="s">
        <v>1017</v>
      </c>
      <c r="E527" s="67" t="s">
        <v>1018</v>
      </c>
      <c r="F527" s="26"/>
      <c r="G527" s="14"/>
      <c r="H527" s="29"/>
    </row>
    <row r="528" spans="1:8" ht="41.25" customHeight="1" x14ac:dyDescent="0.35">
      <c r="A528" s="3" t="s">
        <v>1019</v>
      </c>
      <c r="B528" s="415" t="s">
        <v>1020</v>
      </c>
      <c r="C528" s="416"/>
      <c r="D528" s="416"/>
      <c r="E528" s="416"/>
      <c r="F528" s="416"/>
      <c r="G528" s="416"/>
      <c r="H528" s="417"/>
    </row>
    <row r="529" spans="1:8" ht="31" x14ac:dyDescent="0.35">
      <c r="A529" s="3" t="s">
        <v>1328</v>
      </c>
      <c r="B529" s="68"/>
      <c r="C529" s="4" t="s">
        <v>1021</v>
      </c>
      <c r="D529" s="19" t="s">
        <v>1022</v>
      </c>
      <c r="E529" s="30" t="s">
        <v>1023</v>
      </c>
      <c r="F529" s="19"/>
      <c r="G529" s="38"/>
      <c r="H529" s="29"/>
    </row>
    <row r="530" spans="1:8" ht="29" x14ac:dyDescent="0.35">
      <c r="A530" s="3"/>
      <c r="B530" s="4"/>
      <c r="C530" s="4"/>
      <c r="D530" s="19" t="s">
        <v>1024</v>
      </c>
      <c r="E530" s="30" t="s">
        <v>1025</v>
      </c>
      <c r="F530" s="19"/>
      <c r="G530" s="14"/>
      <c r="H530" s="29"/>
    </row>
    <row r="531" spans="1:8" ht="54.75" customHeight="1" x14ac:dyDescent="0.35">
      <c r="A531" s="3"/>
      <c r="B531" s="4"/>
      <c r="D531" s="19" t="s">
        <v>1026</v>
      </c>
      <c r="F531" s="9"/>
      <c r="G531" s="29"/>
      <c r="H531" s="29"/>
    </row>
    <row r="532" spans="1:8" ht="16.25" customHeight="1" x14ac:dyDescent="0.35">
      <c r="A532" s="409" t="s">
        <v>1027</v>
      </c>
      <c r="B532" s="410"/>
      <c r="C532" s="410"/>
      <c r="D532" s="410"/>
      <c r="E532" s="410"/>
      <c r="F532" s="410"/>
      <c r="G532" s="410"/>
      <c r="H532" s="411"/>
    </row>
    <row r="533" spans="1:8" x14ac:dyDescent="0.35">
      <c r="A533" s="3" t="s">
        <v>1028</v>
      </c>
      <c r="B533" s="415" t="s">
        <v>1029</v>
      </c>
      <c r="C533" s="416"/>
      <c r="D533" s="416"/>
      <c r="E533" s="416"/>
      <c r="F533" s="416"/>
      <c r="G533" s="416"/>
      <c r="H533" s="417"/>
    </row>
    <row r="534" spans="1:8" ht="46.5" x14ac:dyDescent="0.35">
      <c r="A534" s="3" t="s">
        <v>1329</v>
      </c>
      <c r="B534" s="4"/>
      <c r="C534" s="4" t="s">
        <v>1030</v>
      </c>
      <c r="D534" s="26" t="s">
        <v>1060</v>
      </c>
      <c r="E534" s="26" t="s">
        <v>1061</v>
      </c>
      <c r="F534" s="78"/>
      <c r="G534" s="29"/>
      <c r="H534" s="29"/>
    </row>
    <row r="535" spans="1:8" ht="29" x14ac:dyDescent="0.35">
      <c r="A535" s="3"/>
      <c r="B535" s="4"/>
      <c r="C535" s="4"/>
      <c r="D535" s="26" t="s">
        <v>1062</v>
      </c>
      <c r="E535" s="26" t="s">
        <v>1061</v>
      </c>
      <c r="F535" s="14"/>
      <c r="G535" s="29"/>
      <c r="H535" s="29"/>
    </row>
    <row r="536" spans="1:8" ht="29" x14ac:dyDescent="0.35">
      <c r="A536" s="3"/>
      <c r="B536" s="4"/>
      <c r="C536" s="4"/>
      <c r="D536" s="19" t="s">
        <v>1063</v>
      </c>
      <c r="E536" s="19" t="s">
        <v>1064</v>
      </c>
      <c r="F536" s="14"/>
      <c r="G536" s="29"/>
      <c r="H536" s="29"/>
    </row>
    <row r="537" spans="1:8" x14ac:dyDescent="0.35">
      <c r="A537" s="3"/>
      <c r="B537" s="4"/>
      <c r="C537" s="4"/>
      <c r="D537" s="19" t="s">
        <v>1065</v>
      </c>
      <c r="E537" s="19"/>
      <c r="F537" s="14"/>
      <c r="G537" s="29"/>
      <c r="H537" s="105" t="s">
        <v>1066</v>
      </c>
    </row>
    <row r="538" spans="1:8" ht="46.5" x14ac:dyDescent="0.35">
      <c r="A538" s="3" t="s">
        <v>1330</v>
      </c>
      <c r="B538" s="4"/>
      <c r="C538" s="4" t="s">
        <v>1031</v>
      </c>
      <c r="D538" s="9" t="s">
        <v>1067</v>
      </c>
      <c r="E538" s="4" t="s">
        <v>1068</v>
      </c>
      <c r="F538" s="29"/>
      <c r="G538" s="29"/>
      <c r="H538" s="29"/>
    </row>
    <row r="539" spans="1:8" ht="46.5" x14ac:dyDescent="0.35">
      <c r="A539" s="3"/>
      <c r="B539" s="4"/>
      <c r="C539" s="4"/>
      <c r="D539" s="19" t="s">
        <v>1063</v>
      </c>
      <c r="E539" s="4" t="s">
        <v>1068</v>
      </c>
      <c r="F539" s="29"/>
      <c r="G539" s="29"/>
      <c r="H539" s="29"/>
    </row>
    <row r="540" spans="1:8" ht="46.5" x14ac:dyDescent="0.35">
      <c r="A540" s="3"/>
      <c r="B540" s="4"/>
      <c r="C540" s="4"/>
      <c r="D540" s="9" t="s">
        <v>1069</v>
      </c>
      <c r="E540" s="4" t="s">
        <v>1068</v>
      </c>
      <c r="F540" s="29"/>
      <c r="G540" s="29"/>
      <c r="H540" s="29"/>
    </row>
    <row r="541" spans="1:8" ht="46.5" x14ac:dyDescent="0.35">
      <c r="A541" s="3"/>
      <c r="B541" s="4"/>
      <c r="C541" s="4"/>
      <c r="D541" s="4" t="s">
        <v>1070</v>
      </c>
      <c r="E541" s="4" t="s">
        <v>1068</v>
      </c>
      <c r="F541" s="29"/>
      <c r="G541" s="29"/>
      <c r="H541" s="29"/>
    </row>
    <row r="542" spans="1:8" ht="46.5" x14ac:dyDescent="0.35">
      <c r="A542" s="3" t="s">
        <v>1331</v>
      </c>
      <c r="B542" s="4"/>
      <c r="C542" s="4" t="s">
        <v>1032</v>
      </c>
      <c r="D542" s="9"/>
      <c r="E542" s="9"/>
      <c r="F542" s="29"/>
      <c r="G542" s="29"/>
      <c r="H542" s="29"/>
    </row>
    <row r="543" spans="1:8" x14ac:dyDescent="0.35">
      <c r="A543" s="3" t="s">
        <v>1033</v>
      </c>
      <c r="B543" s="415" t="s">
        <v>1034</v>
      </c>
      <c r="C543" s="416"/>
      <c r="D543" s="416"/>
      <c r="E543" s="416"/>
      <c r="F543" s="416"/>
      <c r="G543" s="416"/>
      <c r="H543" s="417"/>
    </row>
    <row r="544" spans="1:8" ht="31" x14ac:dyDescent="0.35">
      <c r="A544" s="3" t="s">
        <v>1332</v>
      </c>
      <c r="B544" s="4"/>
      <c r="C544" s="4" t="s">
        <v>1035</v>
      </c>
      <c r="D544" s="9" t="s">
        <v>1071</v>
      </c>
      <c r="E544" s="4" t="s">
        <v>1072</v>
      </c>
      <c r="F544" s="29"/>
      <c r="G544" s="29"/>
      <c r="H544" s="29"/>
    </row>
    <row r="545" spans="1:8" ht="29" x14ac:dyDescent="0.35">
      <c r="A545" s="3"/>
      <c r="B545" s="4"/>
      <c r="C545" s="4"/>
      <c r="D545" s="19" t="s">
        <v>1073</v>
      </c>
      <c r="E545" s="19" t="s">
        <v>1074</v>
      </c>
      <c r="F545" s="29"/>
      <c r="G545" s="29"/>
      <c r="H545" s="29"/>
    </row>
    <row r="546" spans="1:8" ht="31" x14ac:dyDescent="0.35">
      <c r="A546" s="3"/>
      <c r="B546" s="4"/>
      <c r="C546" s="4"/>
      <c r="D546" s="4" t="s">
        <v>1075</v>
      </c>
      <c r="E546" s="9"/>
      <c r="F546" s="29"/>
      <c r="G546" s="29"/>
      <c r="H546" s="29"/>
    </row>
    <row r="547" spans="1:8" x14ac:dyDescent="0.35">
      <c r="A547" s="3"/>
      <c r="B547" s="4"/>
      <c r="C547" s="4"/>
      <c r="D547" s="4" t="s">
        <v>1076</v>
      </c>
      <c r="E547" s="9"/>
      <c r="F547" s="29"/>
      <c r="G547" s="29"/>
      <c r="H547" s="29"/>
    </row>
    <row r="548" spans="1:8" x14ac:dyDescent="0.35">
      <c r="A548" s="3"/>
      <c r="B548" s="4"/>
      <c r="C548" s="4"/>
      <c r="D548" s="9" t="s">
        <v>1077</v>
      </c>
      <c r="E548" s="9"/>
      <c r="F548" s="29"/>
      <c r="G548" s="29"/>
      <c r="H548" s="29"/>
    </row>
    <row r="549" spans="1:8" ht="46.5" x14ac:dyDescent="0.35">
      <c r="A549" s="3" t="s">
        <v>1333</v>
      </c>
      <c r="B549" s="4"/>
      <c r="C549" s="4" t="s">
        <v>1036</v>
      </c>
      <c r="D549" s="9" t="s">
        <v>1078</v>
      </c>
      <c r="E549" s="4" t="s">
        <v>1079</v>
      </c>
      <c r="F549" s="29"/>
      <c r="G549" s="29"/>
      <c r="H549" s="29"/>
    </row>
    <row r="550" spans="1:8" x14ac:dyDescent="0.35">
      <c r="A550" s="3"/>
      <c r="B550" s="4"/>
      <c r="C550" s="4"/>
      <c r="D550" s="4" t="s">
        <v>1080</v>
      </c>
      <c r="E550" s="4" t="s">
        <v>1079</v>
      </c>
      <c r="F550" s="29"/>
      <c r="G550" s="29"/>
      <c r="H550" s="29"/>
    </row>
    <row r="551" spans="1:8" x14ac:dyDescent="0.35">
      <c r="A551" s="3"/>
      <c r="B551" s="4"/>
      <c r="C551" s="4"/>
      <c r="D551" s="9" t="s">
        <v>1081</v>
      </c>
      <c r="E551" s="9"/>
      <c r="F551" s="29"/>
      <c r="G551" s="29"/>
      <c r="H551" s="29"/>
    </row>
    <row r="552" spans="1:8" ht="46.5" x14ac:dyDescent="0.35">
      <c r="A552" s="3" t="s">
        <v>1334</v>
      </c>
      <c r="B552" s="4"/>
      <c r="C552" s="4" t="s">
        <v>1037</v>
      </c>
      <c r="D552" s="9"/>
      <c r="E552" s="9"/>
      <c r="F552" s="29"/>
      <c r="G552" s="29"/>
      <c r="H552" s="29"/>
    </row>
    <row r="553" spans="1:8" x14ac:dyDescent="0.35">
      <c r="A553" s="3" t="s">
        <v>1038</v>
      </c>
      <c r="B553" s="415" t="s">
        <v>1039</v>
      </c>
      <c r="C553" s="416"/>
      <c r="D553" s="416"/>
      <c r="E553" s="416"/>
      <c r="F553" s="416"/>
      <c r="G553" s="416"/>
      <c r="H553" s="417"/>
    </row>
    <row r="554" spans="1:8" ht="31" x14ac:dyDescent="0.35">
      <c r="A554" s="3" t="s">
        <v>1335</v>
      </c>
      <c r="B554" s="4"/>
      <c r="C554" s="4" t="s">
        <v>1040</v>
      </c>
      <c r="D554" s="4" t="s">
        <v>1082</v>
      </c>
      <c r="E554" s="9"/>
      <c r="F554" s="29"/>
      <c r="G554" s="29"/>
      <c r="H554" s="29"/>
    </row>
    <row r="555" spans="1:8" x14ac:dyDescent="0.35">
      <c r="A555" s="3"/>
      <c r="B555" s="4"/>
      <c r="C555" s="4"/>
      <c r="D555" s="9" t="s">
        <v>1083</v>
      </c>
      <c r="E555" s="9"/>
      <c r="F555" s="29"/>
      <c r="G555" s="29"/>
      <c r="H555" s="29"/>
    </row>
    <row r="556" spans="1:8" ht="31" x14ac:dyDescent="0.35">
      <c r="A556" s="3"/>
      <c r="B556" s="4"/>
      <c r="C556" s="4"/>
      <c r="D556" s="4" t="s">
        <v>1084</v>
      </c>
      <c r="E556" s="9"/>
      <c r="F556" s="29"/>
      <c r="G556" s="29"/>
      <c r="H556" s="29"/>
    </row>
    <row r="557" spans="1:8" x14ac:dyDescent="0.35">
      <c r="A557" s="3"/>
      <c r="B557" s="4"/>
      <c r="C557" s="4"/>
      <c r="D557" s="4" t="s">
        <v>1085</v>
      </c>
      <c r="E557" s="9"/>
      <c r="F557" s="29"/>
      <c r="G557" s="29"/>
      <c r="H557" s="29"/>
    </row>
    <row r="558" spans="1:8" x14ac:dyDescent="0.35">
      <c r="A558" s="3"/>
      <c r="B558" s="4"/>
      <c r="C558" s="4"/>
      <c r="D558" s="4" t="s">
        <v>1086</v>
      </c>
      <c r="E558" s="9"/>
      <c r="F558" s="29"/>
      <c r="G558" s="29"/>
      <c r="H558" s="29"/>
    </row>
    <row r="559" spans="1:8" x14ac:dyDescent="0.35">
      <c r="A559" s="3"/>
      <c r="B559" s="4"/>
      <c r="C559" s="4"/>
      <c r="D559" s="4" t="s">
        <v>1087</v>
      </c>
      <c r="E559" s="9"/>
      <c r="F559" s="29"/>
      <c r="G559" s="29"/>
      <c r="H559" s="29"/>
    </row>
    <row r="560" spans="1:8" ht="46.5" x14ac:dyDescent="0.35">
      <c r="A560" s="3" t="s">
        <v>1336</v>
      </c>
      <c r="B560" s="4"/>
      <c r="C560" s="4" t="s">
        <v>1041</v>
      </c>
      <c r="D560" s="4" t="s">
        <v>1088</v>
      </c>
      <c r="E560" s="9"/>
      <c r="F560" s="29"/>
      <c r="G560" s="29"/>
      <c r="H560" s="29"/>
    </row>
    <row r="561" spans="1:8" ht="31" x14ac:dyDescent="0.35">
      <c r="A561" s="3"/>
      <c r="B561" s="4"/>
      <c r="C561" s="4"/>
      <c r="D561" s="4" t="s">
        <v>1089</v>
      </c>
      <c r="E561" s="9"/>
      <c r="F561" s="29"/>
      <c r="G561" s="29"/>
      <c r="H561" s="29"/>
    </row>
    <row r="562" spans="1:8" ht="31" x14ac:dyDescent="0.35">
      <c r="A562" s="3"/>
      <c r="B562" s="4"/>
      <c r="C562" s="4"/>
      <c r="D562" s="4" t="s">
        <v>1090</v>
      </c>
      <c r="E562" s="9"/>
      <c r="F562" s="29"/>
      <c r="G562" s="29"/>
      <c r="H562" s="29"/>
    </row>
    <row r="563" spans="1:8" ht="31" x14ac:dyDescent="0.35">
      <c r="A563" s="3"/>
      <c r="B563" s="4"/>
      <c r="C563" s="4"/>
      <c r="D563" s="4" t="s">
        <v>1091</v>
      </c>
      <c r="E563" s="9"/>
      <c r="F563" s="29"/>
      <c r="G563" s="29"/>
      <c r="H563" s="29"/>
    </row>
    <row r="564" spans="1:8" ht="46.5" x14ac:dyDescent="0.35">
      <c r="A564" s="3" t="s">
        <v>1337</v>
      </c>
      <c r="B564" s="4"/>
      <c r="C564" s="4" t="s">
        <v>1042</v>
      </c>
      <c r="D564" s="9"/>
      <c r="E564" s="9"/>
      <c r="F564" s="29"/>
      <c r="G564" s="29"/>
      <c r="H564" s="29"/>
    </row>
    <row r="565" spans="1:8" x14ac:dyDescent="0.35">
      <c r="A565" s="3" t="s">
        <v>1043</v>
      </c>
      <c r="B565" s="415" t="s">
        <v>1044</v>
      </c>
      <c r="C565" s="416"/>
      <c r="D565" s="416"/>
      <c r="E565" s="416"/>
      <c r="F565" s="416"/>
      <c r="G565" s="416"/>
      <c r="H565" s="417"/>
    </row>
    <row r="566" spans="1:8" ht="43.5" x14ac:dyDescent="0.35">
      <c r="A566" s="3" t="s">
        <v>1338</v>
      </c>
      <c r="B566" s="4"/>
      <c r="C566" s="4" t="s">
        <v>1092</v>
      </c>
      <c r="D566" s="26" t="s">
        <v>1045</v>
      </c>
      <c r="E566" s="26" t="s">
        <v>1046</v>
      </c>
      <c r="F566" s="29"/>
      <c r="G566" s="29"/>
      <c r="H566" s="29"/>
    </row>
    <row r="567" spans="1:8" ht="43.5" x14ac:dyDescent="0.35">
      <c r="A567" s="3"/>
      <c r="B567" s="4"/>
      <c r="C567" s="4"/>
      <c r="D567" s="26" t="s">
        <v>1047</v>
      </c>
      <c r="E567" s="26" t="s">
        <v>1046</v>
      </c>
      <c r="F567" s="29"/>
      <c r="G567" s="29"/>
      <c r="H567" s="29"/>
    </row>
    <row r="568" spans="1:8" ht="46.5" x14ac:dyDescent="0.35">
      <c r="A568" s="3" t="s">
        <v>1339</v>
      </c>
      <c r="B568" s="4"/>
      <c r="C568" s="4" t="s">
        <v>1048</v>
      </c>
      <c r="D568" s="4" t="s">
        <v>1093</v>
      </c>
      <c r="E568" s="9" t="s">
        <v>1094</v>
      </c>
      <c r="F568" s="29"/>
      <c r="G568" s="29"/>
      <c r="H568" s="29"/>
    </row>
    <row r="569" spans="1:8" ht="46.5" x14ac:dyDescent="0.35">
      <c r="A569" s="3" t="s">
        <v>1340</v>
      </c>
      <c r="B569" s="4"/>
      <c r="C569" s="4" t="s">
        <v>1049</v>
      </c>
      <c r="D569" s="9"/>
      <c r="E569" s="9"/>
      <c r="F569" s="29"/>
      <c r="G569" s="29"/>
      <c r="H569" s="29"/>
    </row>
    <row r="570" spans="1:8" ht="31.5" customHeight="1" x14ac:dyDescent="0.35">
      <c r="A570" s="3" t="s">
        <v>1050</v>
      </c>
      <c r="B570" s="415" t="s">
        <v>1051</v>
      </c>
      <c r="C570" s="416"/>
      <c r="D570" s="416"/>
      <c r="E570" s="416"/>
      <c r="F570" s="416"/>
      <c r="G570" s="416"/>
      <c r="H570" s="417"/>
    </row>
    <row r="571" spans="1:8" ht="29" x14ac:dyDescent="0.35">
      <c r="A571" s="3" t="s">
        <v>1341</v>
      </c>
      <c r="B571" s="4"/>
      <c r="C571" s="15" t="s">
        <v>1052</v>
      </c>
      <c r="D571" s="19" t="s">
        <v>1095</v>
      </c>
      <c r="E571" s="19" t="s">
        <v>1096</v>
      </c>
      <c r="F571" s="29"/>
      <c r="G571" s="29"/>
      <c r="H571" s="29"/>
    </row>
    <row r="572" spans="1:8" x14ac:dyDescent="0.35">
      <c r="A572" s="3"/>
      <c r="B572" s="4"/>
      <c r="C572" s="19"/>
      <c r="D572" s="19" t="s">
        <v>1097</v>
      </c>
      <c r="E572" s="19" t="s">
        <v>1098</v>
      </c>
      <c r="F572" s="29"/>
      <c r="G572" s="29"/>
      <c r="H572" s="29"/>
    </row>
    <row r="573" spans="1:8" x14ac:dyDescent="0.35">
      <c r="A573" s="3"/>
      <c r="B573" s="4"/>
      <c r="C573" s="4"/>
      <c r="D573" s="19" t="s">
        <v>1099</v>
      </c>
      <c r="E573" s="19"/>
      <c r="F573" s="29"/>
      <c r="G573" s="29"/>
      <c r="H573" s="29"/>
    </row>
    <row r="574" spans="1:8" ht="29" x14ac:dyDescent="0.35">
      <c r="A574" s="3" t="s">
        <v>1342</v>
      </c>
      <c r="B574" s="4"/>
      <c r="C574" s="15" t="s">
        <v>1053</v>
      </c>
      <c r="D574" s="19" t="s">
        <v>1100</v>
      </c>
      <c r="E574" s="19"/>
      <c r="F574" s="29"/>
      <c r="G574" s="29"/>
      <c r="H574" s="29"/>
    </row>
    <row r="575" spans="1:8" ht="29" x14ac:dyDescent="0.35">
      <c r="A575" s="3"/>
      <c r="B575" s="4"/>
      <c r="C575" s="19"/>
      <c r="D575" s="19" t="s">
        <v>1101</v>
      </c>
      <c r="E575" s="19" t="s">
        <v>1054</v>
      </c>
      <c r="F575" s="29"/>
      <c r="G575" s="29"/>
      <c r="H575" s="29"/>
    </row>
    <row r="576" spans="1:8" x14ac:dyDescent="0.35">
      <c r="A576" s="3"/>
      <c r="B576" s="4"/>
      <c r="C576" s="19"/>
      <c r="D576" s="19" t="s">
        <v>1102</v>
      </c>
      <c r="E576" s="19"/>
      <c r="F576" s="29"/>
      <c r="G576" s="29"/>
      <c r="H576" s="29"/>
    </row>
    <row r="577" spans="1:8" x14ac:dyDescent="0.35">
      <c r="A577" s="3"/>
      <c r="B577" s="4"/>
      <c r="C577" s="19"/>
      <c r="D577" s="19"/>
      <c r="E577" s="19"/>
      <c r="F577" s="29"/>
      <c r="G577" s="29"/>
      <c r="H577" s="29"/>
    </row>
  </sheetData>
  <mergeCells count="59">
    <mergeCell ref="B533:H533"/>
    <mergeCell ref="B543:H543"/>
    <mergeCell ref="B553:H553"/>
    <mergeCell ref="B565:H565"/>
    <mergeCell ref="B570:H570"/>
    <mergeCell ref="A532:H532"/>
    <mergeCell ref="B458:H458"/>
    <mergeCell ref="B462:H462"/>
    <mergeCell ref="B467:H467"/>
    <mergeCell ref="B471:H471"/>
    <mergeCell ref="B476:H476"/>
    <mergeCell ref="A491:H491"/>
    <mergeCell ref="B492:H492"/>
    <mergeCell ref="B499:H499"/>
    <mergeCell ref="B504:H504"/>
    <mergeCell ref="B519:H519"/>
    <mergeCell ref="B528:H528"/>
    <mergeCell ref="A457:H457"/>
    <mergeCell ref="B281:H281"/>
    <mergeCell ref="B287:H287"/>
    <mergeCell ref="B311:H311"/>
    <mergeCell ref="B337:H337"/>
    <mergeCell ref="B361:H361"/>
    <mergeCell ref="B373:H373"/>
    <mergeCell ref="B397:H397"/>
    <mergeCell ref="B411:H411"/>
    <mergeCell ref="B414:H414"/>
    <mergeCell ref="B441:H441"/>
    <mergeCell ref="B455:H455"/>
    <mergeCell ref="B276:H276"/>
    <mergeCell ref="B165:H165"/>
    <mergeCell ref="B178:H178"/>
    <mergeCell ref="B190:H190"/>
    <mergeCell ref="B205:H205"/>
    <mergeCell ref="B225:H225"/>
    <mergeCell ref="A233:H233"/>
    <mergeCell ref="B234:H234"/>
    <mergeCell ref="B245:H245"/>
    <mergeCell ref="B252:H252"/>
    <mergeCell ref="B260:H260"/>
    <mergeCell ref="B267:H267"/>
    <mergeCell ref="A164:H164"/>
    <mergeCell ref="B57:H57"/>
    <mergeCell ref="B66:H66"/>
    <mergeCell ref="B74:H74"/>
    <mergeCell ref="B81:H81"/>
    <mergeCell ref="B87:H87"/>
    <mergeCell ref="A92:H92"/>
    <mergeCell ref="B93:H93"/>
    <mergeCell ref="B108:H108"/>
    <mergeCell ref="B115:H115"/>
    <mergeCell ref="B124:H124"/>
    <mergeCell ref="B159:H159"/>
    <mergeCell ref="A56:H56"/>
    <mergeCell ref="A1:H1"/>
    <mergeCell ref="A2:H2"/>
    <mergeCell ref="A4:H4"/>
    <mergeCell ref="B5:H5"/>
    <mergeCell ref="B52:H52"/>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Details</vt:lpstr>
      <vt:lpstr>Ayushman Arogya Mandir</vt:lpstr>
      <vt:lpstr>Sheet1</vt:lpstr>
      <vt:lpstr>HWC-HSC _Standards</vt:lpstr>
      <vt:lpstr>HWC-HSC_ME</vt:lpstr>
      <vt:lpstr>'Ayushman Arogya Mandir'!Print_Area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Anand Yadav</cp:lastModifiedBy>
  <cp:lastPrinted>2020-08-28T06:27:46Z</cp:lastPrinted>
  <dcterms:created xsi:type="dcterms:W3CDTF">2019-12-16T09:40:54Z</dcterms:created>
  <dcterms:modified xsi:type="dcterms:W3CDTF">2024-12-06T07:38:51Z</dcterms:modified>
</cp:coreProperties>
</file>